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Serviço\01 - Engenheiro CAE\PROJETOS\31 - Balneário Juramento\PLANILHA\"/>
    </mc:Choice>
  </mc:AlternateContent>
  <xr:revisionPtr revIDLastSave="0" documentId="13_ncr:1_{0CD28A64-3663-4F4C-94E7-F84ADC1DEE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 Orçamentária" sheetId="1" r:id="rId1"/>
    <sheet name="Detalhamento do BDI" sheetId="4" r:id="rId2"/>
  </sheets>
  <definedNames>
    <definedName name="_xlnm._FilterDatabase" localSheetId="0" hidden="1">'Planilha Orçamentária'!$B$14:$V$30</definedName>
    <definedName name="_xlnm.Print_Area" localSheetId="0">'Planilha Orçamentária'!$A$1:$L$174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74" i="1"/>
  <c r="I165" i="1"/>
  <c r="I166" i="1"/>
  <c r="I167" i="1"/>
  <c r="I168" i="1"/>
  <c r="I169" i="1"/>
  <c r="I170" i="1"/>
  <c r="I171" i="1"/>
  <c r="I172" i="1"/>
  <c r="I173" i="1"/>
  <c r="I164" i="1"/>
  <c r="I157" i="1"/>
  <c r="I158" i="1"/>
  <c r="I159" i="1"/>
  <c r="I160" i="1"/>
  <c r="I161" i="1"/>
  <c r="I162" i="1"/>
  <c r="I163" i="1"/>
  <c r="I156" i="1"/>
  <c r="I151" i="1"/>
  <c r="I152" i="1"/>
  <c r="I153" i="1"/>
  <c r="I154" i="1"/>
  <c r="I150" i="1"/>
  <c r="I148" i="1"/>
  <c r="I147" i="1"/>
  <c r="I144" i="1"/>
  <c r="I145" i="1"/>
  <c r="I143" i="1"/>
  <c r="I136" i="1"/>
  <c r="I137" i="1"/>
  <c r="I138" i="1"/>
  <c r="I139" i="1"/>
  <c r="I140" i="1"/>
  <c r="I141" i="1"/>
  <c r="I135" i="1"/>
  <c r="I131" i="1"/>
  <c r="I132" i="1"/>
  <c r="I133" i="1"/>
  <c r="I130" i="1"/>
  <c r="I127" i="1"/>
  <c r="I128" i="1"/>
  <c r="I126" i="1"/>
  <c r="I123" i="1"/>
  <c r="I118" i="1"/>
  <c r="I119" i="1"/>
  <c r="I120" i="1"/>
  <c r="I121" i="1"/>
  <c r="I122" i="1"/>
  <c r="I117" i="1"/>
  <c r="I114" i="1"/>
  <c r="I115" i="1"/>
  <c r="I113" i="1"/>
  <c r="I110" i="1"/>
  <c r="I111" i="1"/>
  <c r="I109" i="1"/>
  <c r="I98" i="1"/>
  <c r="I99" i="1"/>
  <c r="I100" i="1"/>
  <c r="I101" i="1"/>
  <c r="I102" i="1"/>
  <c r="I103" i="1"/>
  <c r="I104" i="1"/>
  <c r="I105" i="1"/>
  <c r="I106" i="1"/>
  <c r="I107" i="1"/>
  <c r="I97" i="1"/>
  <c r="I89" i="1"/>
  <c r="I90" i="1"/>
  <c r="I91" i="1"/>
  <c r="I92" i="1"/>
  <c r="I93" i="1"/>
  <c r="I94" i="1"/>
  <c r="I95" i="1"/>
  <c r="I88" i="1"/>
  <c r="I80" i="1"/>
  <c r="I81" i="1"/>
  <c r="I82" i="1"/>
  <c r="I83" i="1"/>
  <c r="I84" i="1"/>
  <c r="I85" i="1"/>
  <c r="I79" i="1"/>
  <c r="I77" i="1"/>
  <c r="I76" i="1"/>
  <c r="I73" i="1"/>
  <c r="I74" i="1"/>
  <c r="I72" i="1"/>
  <c r="I65" i="1"/>
  <c r="I66" i="1"/>
  <c r="I67" i="1"/>
  <c r="I68" i="1"/>
  <c r="I69" i="1"/>
  <c r="I70" i="1"/>
  <c r="I64" i="1"/>
  <c r="I59" i="1"/>
  <c r="I60" i="1"/>
  <c r="I61" i="1"/>
  <c r="I55" i="1"/>
  <c r="I56" i="1"/>
  <c r="I57" i="1"/>
  <c r="I58" i="1"/>
  <c r="I54" i="1"/>
  <c r="I48" i="1"/>
  <c r="I49" i="1"/>
  <c r="I50" i="1"/>
  <c r="I51" i="1"/>
  <c r="I52" i="1"/>
  <c r="I47" i="1"/>
  <c r="I43" i="1"/>
  <c r="I44" i="1"/>
  <c r="I45" i="1"/>
  <c r="I42" i="1"/>
  <c r="I32" i="1"/>
  <c r="I33" i="1"/>
  <c r="I34" i="1"/>
  <c r="I35" i="1"/>
  <c r="I36" i="1"/>
  <c r="I37" i="1"/>
  <c r="I38" i="1"/>
  <c r="I39" i="1"/>
  <c r="I31" i="1"/>
  <c r="I25" i="1"/>
  <c r="I26" i="1"/>
  <c r="I27" i="1"/>
  <c r="I28" i="1"/>
  <c r="I29" i="1"/>
  <c r="I24" i="1"/>
  <c r="I20" i="1"/>
  <c r="I21" i="1"/>
  <c r="I22" i="1"/>
  <c r="I19" i="1"/>
  <c r="I17" i="1"/>
  <c r="J174" i="1"/>
  <c r="K174" i="1" s="1"/>
  <c r="L174" i="1" s="1"/>
  <c r="J173" i="1"/>
  <c r="K173" i="1" s="1"/>
  <c r="L173" i="1" s="1"/>
  <c r="J172" i="1"/>
  <c r="J171" i="1"/>
  <c r="K171" i="1" s="1"/>
  <c r="L171" i="1" s="1"/>
  <c r="J170" i="1"/>
  <c r="K170" i="1" s="1"/>
  <c r="L170" i="1" s="1"/>
  <c r="J169" i="1"/>
  <c r="K169" i="1" s="1"/>
  <c r="L169" i="1" s="1"/>
  <c r="J168" i="1"/>
  <c r="J167" i="1"/>
  <c r="K167" i="1" s="1"/>
  <c r="L167" i="1" s="1"/>
  <c r="J166" i="1"/>
  <c r="K166" i="1" s="1"/>
  <c r="L166" i="1" s="1"/>
  <c r="J165" i="1"/>
  <c r="K165" i="1" s="1"/>
  <c r="L165" i="1" s="1"/>
  <c r="J164" i="1"/>
  <c r="K164" i="1" s="1"/>
  <c r="L164" i="1" s="1"/>
  <c r="J163" i="1"/>
  <c r="K163" i="1" s="1"/>
  <c r="L163" i="1" s="1"/>
  <c r="J162" i="1"/>
  <c r="K162" i="1" s="1"/>
  <c r="L162" i="1" s="1"/>
  <c r="J161" i="1"/>
  <c r="K161" i="1" s="1"/>
  <c r="L161" i="1" s="1"/>
  <c r="J160" i="1"/>
  <c r="K160" i="1" s="1"/>
  <c r="L160" i="1" s="1"/>
  <c r="J159" i="1"/>
  <c r="K159" i="1" s="1"/>
  <c r="L159" i="1" s="1"/>
  <c r="J158" i="1"/>
  <c r="K158" i="1" s="1"/>
  <c r="L158" i="1" s="1"/>
  <c r="J157" i="1"/>
  <c r="K157" i="1" s="1"/>
  <c r="L157" i="1" s="1"/>
  <c r="J156" i="1"/>
  <c r="K156" i="1" s="1"/>
  <c r="L156" i="1" s="1"/>
  <c r="J155" i="1"/>
  <c r="K155" i="1" s="1"/>
  <c r="L155" i="1" s="1"/>
  <c r="J154" i="1"/>
  <c r="J153" i="1"/>
  <c r="K153" i="1" s="1"/>
  <c r="L153" i="1" s="1"/>
  <c r="J152" i="1"/>
  <c r="K152" i="1" s="1"/>
  <c r="L152" i="1" s="1"/>
  <c r="J151" i="1"/>
  <c r="K151" i="1" s="1"/>
  <c r="L151" i="1" s="1"/>
  <c r="J150" i="1"/>
  <c r="K150" i="1" s="1"/>
  <c r="L150" i="1" s="1"/>
  <c r="J149" i="1"/>
  <c r="K149" i="1" s="1"/>
  <c r="L149" i="1" s="1"/>
  <c r="J148" i="1"/>
  <c r="K148" i="1" s="1"/>
  <c r="L148" i="1" s="1"/>
  <c r="J147" i="1"/>
  <c r="K147" i="1" s="1"/>
  <c r="L147" i="1" s="1"/>
  <c r="J146" i="1"/>
  <c r="K146" i="1" s="1"/>
  <c r="L146" i="1" s="1"/>
  <c r="J145" i="1"/>
  <c r="K145" i="1" s="1"/>
  <c r="L145" i="1" s="1"/>
  <c r="J144" i="1"/>
  <c r="K144" i="1" s="1"/>
  <c r="L144" i="1" s="1"/>
  <c r="J143" i="1"/>
  <c r="K143" i="1" s="1"/>
  <c r="L143" i="1" s="1"/>
  <c r="J142" i="1"/>
  <c r="K142" i="1" s="1"/>
  <c r="L142" i="1" s="1"/>
  <c r="J141" i="1"/>
  <c r="K141" i="1" s="1"/>
  <c r="L141" i="1" s="1"/>
  <c r="J140" i="1"/>
  <c r="K140" i="1" s="1"/>
  <c r="L140" i="1" s="1"/>
  <c r="J139" i="1"/>
  <c r="J138" i="1"/>
  <c r="K138" i="1" s="1"/>
  <c r="L138" i="1" s="1"/>
  <c r="J137" i="1"/>
  <c r="K137" i="1" s="1"/>
  <c r="L137" i="1" s="1"/>
  <c r="J136" i="1"/>
  <c r="K136" i="1" s="1"/>
  <c r="L136" i="1" s="1"/>
  <c r="J135" i="1"/>
  <c r="K135" i="1" s="1"/>
  <c r="L135" i="1" s="1"/>
  <c r="J134" i="1"/>
  <c r="K134" i="1" s="1"/>
  <c r="L134" i="1" s="1"/>
  <c r="J133" i="1"/>
  <c r="K133" i="1" s="1"/>
  <c r="L133" i="1" s="1"/>
  <c r="J132" i="1"/>
  <c r="K132" i="1" s="1"/>
  <c r="L132" i="1" s="1"/>
  <c r="J131" i="1"/>
  <c r="K131" i="1" s="1"/>
  <c r="L131" i="1" s="1"/>
  <c r="J130" i="1"/>
  <c r="K130" i="1" s="1"/>
  <c r="L130" i="1" s="1"/>
  <c r="J129" i="1"/>
  <c r="K129" i="1" s="1"/>
  <c r="L129" i="1" s="1"/>
  <c r="J128" i="1"/>
  <c r="K128" i="1" s="1"/>
  <c r="L128" i="1" s="1"/>
  <c r="J127" i="1"/>
  <c r="K127" i="1" s="1"/>
  <c r="L127" i="1" s="1"/>
  <c r="J126" i="1"/>
  <c r="K126" i="1" s="1"/>
  <c r="L126" i="1" s="1"/>
  <c r="J125" i="1"/>
  <c r="K125" i="1" s="1"/>
  <c r="L125" i="1" s="1"/>
  <c r="J124" i="1"/>
  <c r="K124" i="1" s="1"/>
  <c r="L124" i="1" s="1"/>
  <c r="J123" i="1"/>
  <c r="K123" i="1" s="1"/>
  <c r="L123" i="1" s="1"/>
  <c r="J122" i="1"/>
  <c r="K122" i="1" s="1"/>
  <c r="L122" i="1" s="1"/>
  <c r="J121" i="1"/>
  <c r="J120" i="1"/>
  <c r="K120" i="1" s="1"/>
  <c r="L120" i="1" s="1"/>
  <c r="J119" i="1"/>
  <c r="K119" i="1" s="1"/>
  <c r="L119" i="1" s="1"/>
  <c r="J118" i="1"/>
  <c r="K118" i="1" s="1"/>
  <c r="L118" i="1" s="1"/>
  <c r="J117" i="1"/>
  <c r="K117" i="1" s="1"/>
  <c r="L117" i="1" s="1"/>
  <c r="J116" i="1"/>
  <c r="K116" i="1" s="1"/>
  <c r="L116" i="1" s="1"/>
  <c r="J115" i="1"/>
  <c r="K115" i="1" s="1"/>
  <c r="L115" i="1" s="1"/>
  <c r="J114" i="1"/>
  <c r="K114" i="1" s="1"/>
  <c r="L114" i="1" s="1"/>
  <c r="J113" i="1"/>
  <c r="K113" i="1" s="1"/>
  <c r="L113" i="1" s="1"/>
  <c r="J112" i="1"/>
  <c r="K112" i="1" s="1"/>
  <c r="L112" i="1" s="1"/>
  <c r="J111" i="1"/>
  <c r="K111" i="1" s="1"/>
  <c r="L111" i="1" s="1"/>
  <c r="J110" i="1"/>
  <c r="K110" i="1" s="1"/>
  <c r="L110" i="1" s="1"/>
  <c r="J109" i="1"/>
  <c r="K109" i="1" s="1"/>
  <c r="L109" i="1" s="1"/>
  <c r="J108" i="1"/>
  <c r="K108" i="1" s="1"/>
  <c r="L108" i="1" s="1"/>
  <c r="J107" i="1"/>
  <c r="K107" i="1" s="1"/>
  <c r="L107" i="1" s="1"/>
  <c r="J106" i="1"/>
  <c r="K106" i="1" s="1"/>
  <c r="L106" i="1" s="1"/>
  <c r="J105" i="1"/>
  <c r="J104" i="1"/>
  <c r="K104" i="1" s="1"/>
  <c r="L104" i="1" s="1"/>
  <c r="J103" i="1"/>
  <c r="K103" i="1" s="1"/>
  <c r="L103" i="1" s="1"/>
  <c r="J102" i="1"/>
  <c r="K102" i="1" s="1"/>
  <c r="L102" i="1" s="1"/>
  <c r="J101" i="1"/>
  <c r="J100" i="1"/>
  <c r="K100" i="1" s="1"/>
  <c r="L100" i="1" s="1"/>
  <c r="J99" i="1"/>
  <c r="K99" i="1" s="1"/>
  <c r="L99" i="1" s="1"/>
  <c r="J98" i="1"/>
  <c r="K98" i="1" s="1"/>
  <c r="L98" i="1" s="1"/>
  <c r="J97" i="1"/>
  <c r="K97" i="1" s="1"/>
  <c r="L97" i="1" s="1"/>
  <c r="J96" i="1"/>
  <c r="K96" i="1" s="1"/>
  <c r="L96" i="1" s="1"/>
  <c r="J95" i="1"/>
  <c r="J94" i="1"/>
  <c r="K94" i="1" s="1"/>
  <c r="L94" i="1" s="1"/>
  <c r="J93" i="1"/>
  <c r="K93" i="1" s="1"/>
  <c r="L93" i="1" s="1"/>
  <c r="J87" i="1"/>
  <c r="K87" i="1" s="1"/>
  <c r="L87" i="1" s="1"/>
  <c r="J85" i="1"/>
  <c r="K85" i="1" s="1"/>
  <c r="L85" i="1" s="1"/>
  <c r="J84" i="1"/>
  <c r="K84" i="1" s="1"/>
  <c r="L84" i="1" s="1"/>
  <c r="J83" i="1"/>
  <c r="J82" i="1"/>
  <c r="K82" i="1" s="1"/>
  <c r="L82" i="1" s="1"/>
  <c r="J81" i="1"/>
  <c r="K81" i="1" s="1"/>
  <c r="L81" i="1" s="1"/>
  <c r="J80" i="1"/>
  <c r="K80" i="1" s="1"/>
  <c r="L80" i="1" s="1"/>
  <c r="J77" i="1"/>
  <c r="K77" i="1" s="1"/>
  <c r="L77" i="1" s="1"/>
  <c r="J76" i="1"/>
  <c r="K76" i="1" s="1"/>
  <c r="L76" i="1" s="1"/>
  <c r="J75" i="1"/>
  <c r="K75" i="1" s="1"/>
  <c r="L75" i="1" s="1"/>
  <c r="J74" i="1"/>
  <c r="K74" i="1" s="1"/>
  <c r="L74" i="1" s="1"/>
  <c r="J73" i="1"/>
  <c r="K73" i="1" s="1"/>
  <c r="L73" i="1" s="1"/>
  <c r="J72" i="1"/>
  <c r="K72" i="1" s="1"/>
  <c r="L72" i="1" s="1"/>
  <c r="J71" i="1"/>
  <c r="K71" i="1" s="1"/>
  <c r="L71" i="1" s="1"/>
  <c r="J70" i="1"/>
  <c r="K70" i="1" s="1"/>
  <c r="L70" i="1" s="1"/>
  <c r="J69" i="1"/>
  <c r="K69" i="1" s="1"/>
  <c r="L69" i="1" s="1"/>
  <c r="J68" i="1"/>
  <c r="K68" i="1" s="1"/>
  <c r="L68" i="1" s="1"/>
  <c r="J67" i="1"/>
  <c r="K67" i="1" s="1"/>
  <c r="L67" i="1" s="1"/>
  <c r="J63" i="1"/>
  <c r="K63" i="1" s="1"/>
  <c r="L63" i="1" s="1"/>
  <c r="J61" i="1"/>
  <c r="K61" i="1" s="1"/>
  <c r="L61" i="1" s="1"/>
  <c r="J60" i="1"/>
  <c r="K60" i="1" s="1"/>
  <c r="L60" i="1" s="1"/>
  <c r="J52" i="1"/>
  <c r="K52" i="1" s="1"/>
  <c r="L52" i="1" s="1"/>
  <c r="J51" i="1"/>
  <c r="J50" i="1"/>
  <c r="K50" i="1" s="1"/>
  <c r="L50" i="1" s="1"/>
  <c r="J49" i="1"/>
  <c r="K49" i="1" s="1"/>
  <c r="L49" i="1" s="1"/>
  <c r="J48" i="1"/>
  <c r="K48" i="1" s="1"/>
  <c r="L48" i="1" s="1"/>
  <c r="J47" i="1"/>
  <c r="K47" i="1" s="1"/>
  <c r="L47" i="1" s="1"/>
  <c r="J46" i="1"/>
  <c r="K46" i="1" s="1"/>
  <c r="L46" i="1" s="1"/>
  <c r="J45" i="1"/>
  <c r="K45" i="1" s="1"/>
  <c r="L45" i="1" s="1"/>
  <c r="J44" i="1"/>
  <c r="K44" i="1" s="1"/>
  <c r="L44" i="1" s="1"/>
  <c r="J43" i="1"/>
  <c r="K43" i="1" s="1"/>
  <c r="L43" i="1" s="1"/>
  <c r="J41" i="1"/>
  <c r="K41" i="1" s="1"/>
  <c r="L41" i="1" s="1"/>
  <c r="J39" i="1"/>
  <c r="J38" i="1"/>
  <c r="K38" i="1" s="1"/>
  <c r="L38" i="1" s="1"/>
  <c r="J37" i="1"/>
  <c r="K37" i="1" s="1"/>
  <c r="L37" i="1" s="1"/>
  <c r="J36" i="1"/>
  <c r="K36" i="1" s="1"/>
  <c r="L36" i="1" s="1"/>
  <c r="J35" i="1"/>
  <c r="J92" i="1"/>
  <c r="J91" i="1"/>
  <c r="J90" i="1"/>
  <c r="K90" i="1" s="1"/>
  <c r="L90" i="1" s="1"/>
  <c r="J89" i="1"/>
  <c r="K89" i="1" s="1"/>
  <c r="L89" i="1" s="1"/>
  <c r="J88" i="1"/>
  <c r="K88" i="1" s="1"/>
  <c r="L88" i="1" s="1"/>
  <c r="J86" i="1"/>
  <c r="K86" i="1" s="1"/>
  <c r="L86" i="1" s="1"/>
  <c r="J79" i="1"/>
  <c r="K79" i="1" s="1"/>
  <c r="L79" i="1" s="1"/>
  <c r="J78" i="1"/>
  <c r="K78" i="1" s="1"/>
  <c r="L78" i="1" s="1"/>
  <c r="J66" i="1"/>
  <c r="K66" i="1" s="1"/>
  <c r="L66" i="1" s="1"/>
  <c r="J65" i="1"/>
  <c r="K65" i="1" s="1"/>
  <c r="L65" i="1" s="1"/>
  <c r="J64" i="1"/>
  <c r="K64" i="1" s="1"/>
  <c r="L64" i="1" s="1"/>
  <c r="J62" i="1"/>
  <c r="K62" i="1" s="1"/>
  <c r="L62" i="1" s="1"/>
  <c r="J59" i="1"/>
  <c r="K59" i="1" s="1"/>
  <c r="L59" i="1" s="1"/>
  <c r="J58" i="1"/>
  <c r="K58" i="1" s="1"/>
  <c r="L58" i="1" s="1"/>
  <c r="J57" i="1"/>
  <c r="K57" i="1" s="1"/>
  <c r="L57" i="1" s="1"/>
  <c r="J56" i="1"/>
  <c r="K56" i="1" s="1"/>
  <c r="L56" i="1" s="1"/>
  <c r="J55" i="1"/>
  <c r="K55" i="1" s="1"/>
  <c r="L55" i="1" s="1"/>
  <c r="J54" i="1"/>
  <c r="K54" i="1" s="1"/>
  <c r="L54" i="1" s="1"/>
  <c r="J53" i="1"/>
  <c r="K53" i="1" s="1"/>
  <c r="L53" i="1" s="1"/>
  <c r="J42" i="1"/>
  <c r="K42" i="1" s="1"/>
  <c r="L42" i="1" s="1"/>
  <c r="J40" i="1"/>
  <c r="K40" i="1" s="1"/>
  <c r="L40" i="1" s="1"/>
  <c r="J34" i="1"/>
  <c r="K34" i="1" s="1"/>
  <c r="L34" i="1" s="1"/>
  <c r="J33" i="1"/>
  <c r="K33" i="1" s="1"/>
  <c r="L33" i="1" s="1"/>
  <c r="J32" i="1"/>
  <c r="K32" i="1" s="1"/>
  <c r="L32" i="1" s="1"/>
  <c r="J31" i="1"/>
  <c r="K31" i="1" s="1"/>
  <c r="L31" i="1" s="1"/>
  <c r="J30" i="1"/>
  <c r="K30" i="1" s="1"/>
  <c r="L30" i="1" s="1"/>
  <c r="J29" i="1"/>
  <c r="K29" i="1" s="1"/>
  <c r="L29" i="1" s="1"/>
  <c r="J28" i="1"/>
  <c r="J27" i="1"/>
  <c r="K27" i="1" s="1"/>
  <c r="L27" i="1" s="1"/>
  <c r="J26" i="1"/>
  <c r="K26" i="1" s="1"/>
  <c r="L26" i="1" s="1"/>
  <c r="J25" i="1"/>
  <c r="K25" i="1" s="1"/>
  <c r="L25" i="1" s="1"/>
  <c r="J24" i="1"/>
  <c r="K24" i="1" s="1"/>
  <c r="L24" i="1" s="1"/>
  <c r="J23" i="1"/>
  <c r="K23" i="1" s="1"/>
  <c r="L23" i="1" s="1"/>
  <c r="J22" i="1"/>
  <c r="K22" i="1" s="1"/>
  <c r="L22" i="1" s="1"/>
  <c r="J21" i="1"/>
  <c r="K21" i="1" s="1"/>
  <c r="L21" i="1" s="1"/>
  <c r="H6" i="1"/>
  <c r="J20" i="1"/>
  <c r="K20" i="1" s="1"/>
  <c r="L20" i="1" s="1"/>
  <c r="J19" i="1"/>
  <c r="K19" i="1" s="1"/>
  <c r="L19" i="1" s="1"/>
  <c r="J18" i="1"/>
  <c r="K18" i="1" s="1"/>
  <c r="L18" i="1" s="1"/>
  <c r="J17" i="1"/>
  <c r="K17" i="1" s="1"/>
  <c r="L17" i="1" s="1"/>
  <c r="J16" i="1"/>
  <c r="K16" i="1" s="1"/>
  <c r="L16" i="1" s="1"/>
  <c r="J15" i="1"/>
  <c r="K15" i="1" s="1"/>
  <c r="L15" i="1" s="1"/>
  <c r="K168" i="1" l="1"/>
  <c r="L168" i="1" s="1"/>
  <c r="K172" i="1"/>
  <c r="L172" i="1" s="1"/>
  <c r="K154" i="1"/>
  <c r="L154" i="1" s="1"/>
  <c r="K139" i="1"/>
  <c r="L139" i="1" s="1"/>
  <c r="K121" i="1"/>
  <c r="L121" i="1" s="1"/>
  <c r="K101" i="1"/>
  <c r="L101" i="1" s="1"/>
  <c r="K105" i="1"/>
  <c r="L105" i="1" s="1"/>
  <c r="K91" i="1"/>
  <c r="L91" i="1" s="1"/>
  <c r="K92" i="1"/>
  <c r="L92" i="1" s="1"/>
  <c r="K95" i="1"/>
  <c r="L95" i="1" s="1"/>
  <c r="K83" i="1"/>
  <c r="L83" i="1" s="1"/>
  <c r="K51" i="1"/>
  <c r="L51" i="1" s="1"/>
  <c r="K35" i="1"/>
  <c r="L35" i="1" s="1"/>
  <c r="K39" i="1"/>
  <c r="L39" i="1" s="1"/>
  <c r="K28" i="1"/>
  <c r="L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 MARUCH DE CARVALHO</author>
  </authors>
  <commentList>
    <comment ref="H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Preenchimento Automático - Aba "Detalhamento do BDI"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Preencher caso exista BDI diferenciado para equipamentos, por exemplo.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SIM ou NÃO</t>
        </r>
      </text>
    </comment>
  </commentList>
</comments>
</file>

<file path=xl/sharedStrings.xml><?xml version="1.0" encoding="utf-8"?>
<sst xmlns="http://schemas.openxmlformats.org/spreadsheetml/2006/main" count="782" uniqueCount="443">
  <si>
    <t>LEGENDA</t>
  </si>
  <si>
    <t>PREENCHIMENTO AUTOMÁTICO</t>
  </si>
  <si>
    <t>PLANILHA ORÇAMENTÁRIA</t>
  </si>
  <si>
    <t>LICITAÇÃO Nº</t>
  </si>
  <si>
    <t>EDITAL Nº</t>
  </si>
  <si>
    <t>COMPOSIÇÃO DO BDI</t>
  </si>
  <si>
    <t>GARANTIA (G) e SEGURO (S)</t>
  </si>
  <si>
    <t>OBJETO</t>
  </si>
  <si>
    <t>RISCO ( R )</t>
  </si>
  <si>
    <t>MODALIDADE</t>
  </si>
  <si>
    <t>REGIME DE EXECUÇÃO</t>
  </si>
  <si>
    <t>CIDADE</t>
  </si>
  <si>
    <t>UF</t>
  </si>
  <si>
    <t>DESPESAS FINANCEIRAS (DF)</t>
  </si>
  <si>
    <t>DATA BASE DO ORÇAMENTO</t>
  </si>
  <si>
    <t>DESONERAÇÃO</t>
  </si>
  <si>
    <t>BDI 1</t>
  </si>
  <si>
    <t>BDI 2</t>
  </si>
  <si>
    <t>ADMINISTRAÇÃO CENTRAL (AC)</t>
  </si>
  <si>
    <t>LUCRO (L)</t>
  </si>
  <si>
    <t>TRIBUTOS (T)</t>
  </si>
  <si>
    <t>LOTE</t>
  </si>
  <si>
    <t>ITEM</t>
  </si>
  <si>
    <t>CÓDIGO</t>
  </si>
  <si>
    <t>REFERÊNCIA</t>
  </si>
  <si>
    <t>DESCRIÇÃO DOS SERVIÇOS</t>
  </si>
  <si>
    <t>UNIDADE</t>
  </si>
  <si>
    <t>QUANTIDADE</t>
  </si>
  <si>
    <t>BDI</t>
  </si>
  <si>
    <t>FÓRMULA ADOTADA:</t>
  </si>
  <si>
    <t>TOTAL GERAL</t>
  </si>
  <si>
    <t>ÓRGÃO</t>
  </si>
  <si>
    <t>BDI PROPOSTO:</t>
  </si>
  <si>
    <t>PREÇO TOTAL</t>
  </si>
  <si>
    <t>CUSTO UNITÁRIO (SEM BDI)</t>
  </si>
  <si>
    <t>TIPO DE VALOR</t>
  </si>
  <si>
    <t>VALOR UNITÁRIO (R$)</t>
  </si>
  <si>
    <t>ENCARGOS SOCIAIS - HORISTAS (%)</t>
  </si>
  <si>
    <t>ENCARGOS SOCIAIS - MENSALISTAS (%)</t>
  </si>
  <si>
    <t>PREENCHIMENTO OBRIGATÓRIO</t>
  </si>
  <si>
    <t>PREENCHIIMENTO FACULTATIVO</t>
  </si>
  <si>
    <t>PREÇO UNITÁRIO (COM BDI)</t>
  </si>
  <si>
    <t>CUSTO (SEM BDI)</t>
  </si>
  <si>
    <t>DATA</t>
  </si>
  <si>
    <t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t>
  </si>
  <si>
    <t>SERVIÇOS PRELIMINARES</t>
  </si>
  <si>
    <t>ED-28427</t>
  </si>
  <si>
    <t>1.1</t>
  </si>
  <si>
    <t>SETOP</t>
  </si>
  <si>
    <t>UN</t>
  </si>
  <si>
    <t>SINAPI</t>
  </si>
  <si>
    <t>M</t>
  </si>
  <si>
    <t>M3</t>
  </si>
  <si>
    <t>M2</t>
  </si>
  <si>
    <t>Sim</t>
  </si>
  <si>
    <t>MG</t>
  </si>
  <si>
    <t>(1 + (AC + S + G + R)) x (1 + DF) x (1 + L)
(1 - (I + CPRB))</t>
  </si>
  <si>
    <t>1</t>
  </si>
  <si>
    <t>1.1.1</t>
  </si>
  <si>
    <t>un</t>
  </si>
  <si>
    <t>1.2</t>
  </si>
  <si>
    <t>DEMOLIÇÕES E REMOÇÕES</t>
  </si>
  <si>
    <t>1.2.1</t>
  </si>
  <si>
    <t>1.2.2</t>
  </si>
  <si>
    <t>m</t>
  </si>
  <si>
    <t>1.2.3</t>
  </si>
  <si>
    <t>1.2.4</t>
  </si>
  <si>
    <t>ED-48472</t>
  </si>
  <si>
    <t>REMOÇÃO MANUAL DE GUIA DE MEIO-FIO PRÉ-MOLDADA EM CONCRETO, COM REAPROVEITAMENTO, INCLUSIVE AFASTAMENTO E EMPILHAMENTO, EXCLUSIVE TRANSPORTE E RETIRADA DO MATERIAL REMOVIDO NÃO REAPROVEITÁVEL</t>
  </si>
  <si>
    <t>ED-48480</t>
  </si>
  <si>
    <t>DEMOLIÇÃO MANUAL DE PISO CERÂMICO OU LADRILHO HIDRÁULICO, INCLUSIVE AFASTAMENTO E EMPILHAMENTO, EXCLUSIVE DEMOLIÇÃO DE CONTRAPISO, TRANSPORTE E RETIRADA DO MATERIAL DEMOLIDO</t>
  </si>
  <si>
    <t>1.3</t>
  </si>
  <si>
    <t>1.3.1</t>
  </si>
  <si>
    <t>COMP-LOC</t>
  </si>
  <si>
    <t>1.3.2</t>
  </si>
  <si>
    <t>1.3.3</t>
  </si>
  <si>
    <t>1.3.4</t>
  </si>
  <si>
    <t>ED-49812</t>
  </si>
  <si>
    <t>LASTRO DE CONCRETO MAGRO, INCLUSIVE TRANSPORTE, LANÇAMENTO E ADENSAMENTO</t>
  </si>
  <si>
    <t>1.3.5</t>
  </si>
  <si>
    <t>1.3.6</t>
  </si>
  <si>
    <t>94965</t>
  </si>
  <si>
    <t>CONCRETO FCK = 25MPA, TRAÇO 1:2,3:2,7 (EM MASSA SECA DE CIMENTO/ AREIA MÉDIA/ BRITA 1) - PREPARO MECÂNICO COM BETONEIRA 400 L. AF_05/2021</t>
  </si>
  <si>
    <t>ED-48232</t>
  </si>
  <si>
    <t>ALVENARIA DE VEDAÇÃO COM TIJOLO CERÂMICO FURADO, ESP. 14CM, PARA REVESTIMENTO, INCLUSIVE ARGAMASSA PARA ASSENTAMENTO</t>
  </si>
  <si>
    <t>1.4</t>
  </si>
  <si>
    <t>1.4.1</t>
  </si>
  <si>
    <t>1.4.2</t>
  </si>
  <si>
    <t>1.4.3</t>
  </si>
  <si>
    <t>1.4.4</t>
  </si>
  <si>
    <t>1.5</t>
  </si>
  <si>
    <t>1.5.1</t>
  </si>
  <si>
    <t>1.6</t>
  </si>
  <si>
    <t>1.6.1</t>
  </si>
  <si>
    <t>1.6.2</t>
  </si>
  <si>
    <t>1.6.3</t>
  </si>
  <si>
    <t>1.6.4</t>
  </si>
  <si>
    <t>87273</t>
  </si>
  <si>
    <t>REVESTIMENTO CERÂMICO PARA PAREDES INTERNAS COM PLACAS TIPO ESMALTADA EXTRA  DE DIMENSÕES 33X45 CM APLICADAS NA ALTURA INTEIRA DAS PAREDES. AF_02/2023_PE</t>
  </si>
  <si>
    <t>1.6.5</t>
  </si>
  <si>
    <t>94990</t>
  </si>
  <si>
    <t>EXECUÇÃO DE PASSEIO (CALÇADA) OU PISO DE CONCRETO COM CONCRETO MOLDADO IN LOCO, FEITO EM OBRA, ACABAMENTO CONVENCIONAL, NÃO ARMADO. AF_08/2022</t>
  </si>
  <si>
    <t>1.6.6</t>
  </si>
  <si>
    <t>1.7</t>
  </si>
  <si>
    <t>ESQUADRIAS</t>
  </si>
  <si>
    <t>1.7.1</t>
  </si>
  <si>
    <t>1.7.2</t>
  </si>
  <si>
    <t>1.7.3</t>
  </si>
  <si>
    <t>1.8</t>
  </si>
  <si>
    <t>1.8.1</t>
  </si>
  <si>
    <t>1.9</t>
  </si>
  <si>
    <t>1.9.1</t>
  </si>
  <si>
    <t>1.9.2</t>
  </si>
  <si>
    <t>1.9.3</t>
  </si>
  <si>
    <t>1.9.4</t>
  </si>
  <si>
    <t>1.9.5</t>
  </si>
  <si>
    <t>PREFEITURA  MUNICIPAL DE JURAMENTO - MG</t>
  </si>
  <si>
    <t>REFORMA DO BALNEÁRIO DE JURAMENTO-MG</t>
  </si>
  <si>
    <t>CONCORRENCIA</t>
  </si>
  <si>
    <t>1 – Empreitada por Preço Global</t>
  </si>
  <si>
    <t>JURAMENTO</t>
  </si>
  <si>
    <t>1.4.5</t>
  </si>
  <si>
    <t>1.4.6</t>
  </si>
  <si>
    <t>1.4.7</t>
  </si>
  <si>
    <t>1.4.8</t>
  </si>
  <si>
    <t>1.4.9</t>
  </si>
  <si>
    <t>1.6.7</t>
  </si>
  <si>
    <t>1.6.8</t>
  </si>
  <si>
    <t>1.8.2</t>
  </si>
  <si>
    <t>1.8.3</t>
  </si>
  <si>
    <t>1.8.4</t>
  </si>
  <si>
    <t>1.8.5</t>
  </si>
  <si>
    <t>1.8.6</t>
  </si>
  <si>
    <t>1.8.7</t>
  </si>
  <si>
    <t>1.5.1.1</t>
  </si>
  <si>
    <t>1.5.1.2</t>
  </si>
  <si>
    <t>1.5.1.3</t>
  </si>
  <si>
    <t>1.5.1.4</t>
  </si>
  <si>
    <t>1.5.2</t>
  </si>
  <si>
    <t>1.5.2.1</t>
  </si>
  <si>
    <t>1.5.2.2</t>
  </si>
  <si>
    <t>1.5.2.3</t>
  </si>
  <si>
    <t>1.5.2.4</t>
  </si>
  <si>
    <t>1.5.2.5</t>
  </si>
  <si>
    <t>1.5.2.6</t>
  </si>
  <si>
    <t>1.7.1.1</t>
  </si>
  <si>
    <t>1.7.1.2</t>
  </si>
  <si>
    <t>1.7.1.3</t>
  </si>
  <si>
    <t>1.7.1.4</t>
  </si>
  <si>
    <t>1.7.1.5</t>
  </si>
  <si>
    <t>1.7.1.6</t>
  </si>
  <si>
    <t>1.7.1.7</t>
  </si>
  <si>
    <t>1.7.2.1</t>
  </si>
  <si>
    <t>1.7.2.2</t>
  </si>
  <si>
    <t>1.7.2.3</t>
  </si>
  <si>
    <t>1.7.3.1</t>
  </si>
  <si>
    <t>1.7.3.2</t>
  </si>
  <si>
    <t>1.9.1.1</t>
  </si>
  <si>
    <t>1.9.1.2</t>
  </si>
  <si>
    <t>1.9.1.3</t>
  </si>
  <si>
    <t>1.9.1.4</t>
  </si>
  <si>
    <t>1.9.1.5</t>
  </si>
  <si>
    <t>1.9.1.6</t>
  </si>
  <si>
    <t>1.9.1.7</t>
  </si>
  <si>
    <t>1.9.1.8</t>
  </si>
  <si>
    <t>1.9.2.1</t>
  </si>
  <si>
    <t>1.9.2.2</t>
  </si>
  <si>
    <t>1.9.2.3</t>
  </si>
  <si>
    <t>1.9.2.4</t>
  </si>
  <si>
    <t>1.9.2.5</t>
  </si>
  <si>
    <t>1.9.2.6</t>
  </si>
  <si>
    <t>1.9.2.7</t>
  </si>
  <si>
    <t>1.9.2.8</t>
  </si>
  <si>
    <t>1.9.2.9</t>
  </si>
  <si>
    <t>1.9.2.10</t>
  </si>
  <si>
    <t>1.9.2.11</t>
  </si>
  <si>
    <t>1.9.3.1</t>
  </si>
  <si>
    <t>1.9.3.2</t>
  </si>
  <si>
    <t>1.9.3.3</t>
  </si>
  <si>
    <t>1.9.4.1</t>
  </si>
  <si>
    <t>1.9.4.2</t>
  </si>
  <si>
    <t>1.9.4.3</t>
  </si>
  <si>
    <t>1.9.5.1</t>
  </si>
  <si>
    <t>1.9.5.2</t>
  </si>
  <si>
    <t>1.9.5.3</t>
  </si>
  <si>
    <t>1.9.5.4</t>
  </si>
  <si>
    <t>1.9.5.5</t>
  </si>
  <si>
    <t>1.9.5.6</t>
  </si>
  <si>
    <t>1.9.5.7</t>
  </si>
  <si>
    <t>1.10</t>
  </si>
  <si>
    <t>1.10.1</t>
  </si>
  <si>
    <t>1.10.1.1</t>
  </si>
  <si>
    <t>1.10.1.2</t>
  </si>
  <si>
    <t>1.10.1.3</t>
  </si>
  <si>
    <t>1.10.2</t>
  </si>
  <si>
    <t>1.10.2.1</t>
  </si>
  <si>
    <t>1.10.2.2</t>
  </si>
  <si>
    <t>1.10.2.3</t>
  </si>
  <si>
    <t>1.10.2.4</t>
  </si>
  <si>
    <t>1.10.3</t>
  </si>
  <si>
    <t>1.10.3.1</t>
  </si>
  <si>
    <t>1.10.3.2</t>
  </si>
  <si>
    <t>1.10.3.3</t>
  </si>
  <si>
    <t>1.10.3.4</t>
  </si>
  <si>
    <t>1.10.3.5</t>
  </si>
  <si>
    <t>1.10.3.6</t>
  </si>
  <si>
    <t>1.10.3.7</t>
  </si>
  <si>
    <t>1.10.4</t>
  </si>
  <si>
    <t>1.10.4.1</t>
  </si>
  <si>
    <t>1.10.4.2</t>
  </si>
  <si>
    <t>1.10.4.3</t>
  </si>
  <si>
    <t>1.10.5</t>
  </si>
  <si>
    <t>1.10.5.1</t>
  </si>
  <si>
    <t>1.10.5.2</t>
  </si>
  <si>
    <t>1.10.6</t>
  </si>
  <si>
    <t>1.10.6.1</t>
  </si>
  <si>
    <t>1.10.6.2</t>
  </si>
  <si>
    <t>1.10.6.3</t>
  </si>
  <si>
    <t>1.10.6.4</t>
  </si>
  <si>
    <t>1.10.6.5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</si>
  <si>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</si>
  <si>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</si>
  <si>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</si>
  <si>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</si>
  <si>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</si>
  <si>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</si>
  <si>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</si>
  <si>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</si>
  <si>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</si>
  <si>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</si>
  <si>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</si>
  <si>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</si>
  <si>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</si>
  <si>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</si>
  <si>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</si>
  <si>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</si>
  <si>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</si>
  <si>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</si>
  <si>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</si>
  <si>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</si>
  <si>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PRÓPRIO</t>
  </si>
  <si>
    <t>ORSE</t>
  </si>
  <si>
    <t>COTAÇÃO</t>
  </si>
  <si>
    <t>97644</t>
  </si>
  <si>
    <t>ED-48479</t>
  </si>
  <si>
    <t>ED-48439</t>
  </si>
  <si>
    <t>COMP-POSTE 7M</t>
  </si>
  <si>
    <t>S11718</t>
  </si>
  <si>
    <t>ED-50761</t>
  </si>
  <si>
    <t>93358</t>
  </si>
  <si>
    <t>ED-51093</t>
  </si>
  <si>
    <t>00004115</t>
  </si>
  <si>
    <t>102213</t>
  </si>
  <si>
    <t>COT-001</t>
  </si>
  <si>
    <t>MATRO-10452</t>
  </si>
  <si>
    <t>ED-50505</t>
  </si>
  <si>
    <t>88415</t>
  </si>
  <si>
    <t>88489</t>
  </si>
  <si>
    <t>ED-50491</t>
  </si>
  <si>
    <t>ED-48213</t>
  </si>
  <si>
    <t>87894</t>
  </si>
  <si>
    <t>87548</t>
  </si>
  <si>
    <t>RO-40238</t>
  </si>
  <si>
    <t>00002788</t>
  </si>
  <si>
    <t>ED-51123</t>
  </si>
  <si>
    <t>ED-50562</t>
  </si>
  <si>
    <t>ED-48407</t>
  </si>
  <si>
    <t>94204</t>
  </si>
  <si>
    <t>ED-50732</t>
  </si>
  <si>
    <t>MATED-12708</t>
  </si>
  <si>
    <t>94275</t>
  </si>
  <si>
    <t>ED-48440</t>
  </si>
  <si>
    <t>ED-48435</t>
  </si>
  <si>
    <t>ED-48508</t>
  </si>
  <si>
    <t>ED-48502</t>
  </si>
  <si>
    <t>97632</t>
  </si>
  <si>
    <t>ED-48467</t>
  </si>
  <si>
    <t>94342</t>
  </si>
  <si>
    <t>ED-48216</t>
  </si>
  <si>
    <t>ED-51002</t>
  </si>
  <si>
    <t>88485</t>
  </si>
  <si>
    <t>ED-50979</t>
  </si>
  <si>
    <t>ED-23033</t>
  </si>
  <si>
    <t>00013415</t>
  </si>
  <si>
    <t>86943</t>
  </si>
  <si>
    <t>S12342</t>
  </si>
  <si>
    <t>MATED-11750</t>
  </si>
  <si>
    <t>ED-50221</t>
  </si>
  <si>
    <t>ED-50223</t>
  </si>
  <si>
    <t>ED-48195</t>
  </si>
  <si>
    <t>S03226</t>
  </si>
  <si>
    <t>S02657</t>
  </si>
  <si>
    <t>ED-29581</t>
  </si>
  <si>
    <t>ED-49637</t>
  </si>
  <si>
    <t>I02565</t>
  </si>
  <si>
    <t>ED-50619</t>
  </si>
  <si>
    <t>ED-50235</t>
  </si>
  <si>
    <t>MATED-12664</t>
  </si>
  <si>
    <t>ED-9100</t>
  </si>
  <si>
    <t>ED-50497</t>
  </si>
  <si>
    <t>102506</t>
  </si>
  <si>
    <t>ED-50461</t>
  </si>
  <si>
    <t>COM-POSTE9</t>
  </si>
  <si>
    <t>S12808</t>
  </si>
  <si>
    <t>ED-49569</t>
  </si>
  <si>
    <t>103769</t>
  </si>
  <si>
    <t>00025399</t>
  </si>
  <si>
    <t>ED-20579</t>
  </si>
  <si>
    <t>91926</t>
  </si>
  <si>
    <t>91934</t>
  </si>
  <si>
    <t>91928</t>
  </si>
  <si>
    <t>I04615</t>
  </si>
  <si>
    <t>ED-49166</t>
  </si>
  <si>
    <t>101632</t>
  </si>
  <si>
    <t>MATED-12254</t>
  </si>
  <si>
    <t>93665</t>
  </si>
  <si>
    <t>ED-49229</t>
  </si>
  <si>
    <t>MATED-17021</t>
  </si>
  <si>
    <t>00002685</t>
  </si>
  <si>
    <t>00002674</t>
  </si>
  <si>
    <t>00002681</t>
  </si>
  <si>
    <t>I02680S</t>
  </si>
  <si>
    <t>00002684</t>
  </si>
  <si>
    <t>I02686S</t>
  </si>
  <si>
    <t>101875</t>
  </si>
  <si>
    <t>101879</t>
  </si>
  <si>
    <t>REFORMA DO BALNEÁRIO NO MUNICÍPIO DE JURAMENTO - MG</t>
  </si>
  <si>
    <t/>
  </si>
  <si>
    <t>REMOÇÃO DE PORTAS, DE FORMA MANUAL, SEM REAPROVEITAMENTO. AF_12/2017</t>
  </si>
  <si>
    <t>DEMOLIÇÃO MANUAL DE PISO CIMENTADO OU CONTRAPISO DE ARGAMASSA, COM ESPESSURA MÁXIMA DE 10CM, INCLUSIVE AFASTAMENTO E EMPILHAMENTO, EXCLUSIVE TRANSPORTE E RETIRADA DO MATERIAL DEMOLIDO</t>
  </si>
  <si>
    <t>REMOÇÃO MANUAL DE CERCA, COM REAPROVEITAMENTO, INCLUSIVE AFASTAMENTO E EMPILHAMENTO, EXCLUSIVE TRANSPORTE E RETIRADA DO MATERIAL REMOVIDO NÃO REAPROVEITÁVEL</t>
  </si>
  <si>
    <t>ILUMINAÇÃO E MOBILIÁRIOS EXTERNOS</t>
  </si>
  <si>
    <t>POSTE DE AÇO GALVANIZADO CONICO CONTÍNUO RETO DUPLO, ENGASTADO, H = 7 M, INCLUSIVE LUMINÁRIAS DE LED 98 W ATÉ 137 W, SUPORTE, INCLUSO FORNECIMENTO E INSTALAÇÃO</t>
  </si>
  <si>
    <t>Portão em chapa de ferro veneziana tipo Z inclusive dobradiças, ferrolhos e chumbadores em chapa de ferro e=5mm</t>
  </si>
  <si>
    <t xml:space="preserve"> EXECUÇÃO DE PASSEIO EM PISO INTERTRAVADO, COM BLOCO RETANGULAR COLORIDO DE 20 X 10 CM, ESPESSURA 6 CM. AF_10/2022</t>
  </si>
  <si>
    <t>REBOCO COM ARGAMASSA, TRAÇO 1:2:8 (CIMENTO, CAL E AREIA), ESP. 20MM, APLICAÇÃO MANUAL, INCLUSIVE ARGAMASSA COM PREPARO MECANIZADO, EXCLUSIVE CHAPISCO</t>
  </si>
  <si>
    <t>PINTURA LÁTEX ACRÍLICA PREMIUM, APLICAÇÃO MANUAL EM PAREDES, DUAS DEMÃOS. AF_04/2023</t>
  </si>
  <si>
    <t>CERCA COM MOURÕES DE MADEIRA ROLIÇA, DIÂMETRO 11 CM, ESPAÇAMENTO DE 2,5 M, ALTURA LIVRE DE 1,7 M, CRAVADOS 0,5 M, COM 5 FIOS DE ARAME MISTO - FORNECIMENTO E INSTALAÇÃO. AF_05/2020</t>
  </si>
  <si>
    <t>PÓRTICO DE ENTRADA</t>
  </si>
  <si>
    <t>LOCAÇÃO DA OBRA (GABARITO) (M2)</t>
  </si>
  <si>
    <t>ESCAVAÇÃO MANUAL DE VALA COM PROFUNDIDADE MENOR OU IGUAL A 1,30 M. AF_02/2021</t>
  </si>
  <si>
    <t>APILOAMENTO MANUAL EM FUNDO DE VALA COM SOQUETE, EXCLUSIVE ESCAVAÇÃO</t>
  </si>
  <si>
    <t>MADEIRA ROLICA TRATADA, D = 12 A 15 CM, H = 3,00 M, EM EUCALIPTO OU EQUIVALENTE DA REGIAO</t>
  </si>
  <si>
    <t>PINTURA VERNIZ (INCOLOR) ALQUÍDICO EM MADEIRA, USO INTERNO E EXTERNO, 2 DEMÃOS. AF_01/2021</t>
  </si>
  <si>
    <t>PLACA DE MADEIRA COM ESCRITA ENTALHADA</t>
  </si>
  <si>
    <t>PORTEIRA (3,30X2,20 C/5 TAB. HORIZ.E 2 TRANSV.)    ESCA   UNID.</t>
  </si>
  <si>
    <t>CASA DO ARTESÃO</t>
  </si>
  <si>
    <t>LIXAMENTO MANUAL EM PAREDE PARA REMOÇÃO DE TINTA</t>
  </si>
  <si>
    <t>DEMOLIÇÃO DE RODAPÉ CERÂMICO, DE FORMA MANUAL, SEM REAPROVEITAMENTO. AF_09/2023</t>
  </si>
  <si>
    <t>PISO E REVESTIMENTOS</t>
  </si>
  <si>
    <t>CONTRAPISO ACÚSTICO EM ARGAMASSA TRAÇO 1:4 (CIMENTO E AREIA), PREPARO MECÂNICO COM BETONEIRA 400L, APLICADO EM ÁREAS SECAS, ACABAMENTO NÃO REFORÇADO, ESPESSURA 7CM. AF_07/2021</t>
  </si>
  <si>
    <t>REVESTIMENTO CERÂMICO PARA PISO COM PLACAS TIPO ESMALTADA EXTRA DE DIMENSÕES 60X60 CM APLICADA EM AMBIENTES DE ÁREA MAIOR QUE 10 M2. AF_02/2023_PE</t>
  </si>
  <si>
    <t>RODAPÉ CERÂMICO DE 7CM DE ALTURA COM PLACAS TIPO ESMALTADA EXTRA DE DIMENSÕES 60X60CM. AF_02/2023</t>
  </si>
  <si>
    <t>APLICAÇÃO MANUAL DE FUNDO SELADOR ACRÍLICO EM PAREDES EXTERNAS DE CASAS. AF_06/2014</t>
  </si>
  <si>
    <t>PINTURA ESMALTE EM ESQUADRIAS DE FERRO, DUAS (2) DEMÃOS, INCLUSIVE UMA (1) DEMÃO DE FUNDO ANTICORROSIVO</t>
  </si>
  <si>
    <t>ARQUIBANCADAS</t>
  </si>
  <si>
    <t>ALVENARIA DE BLOCO DE CONCRETO CHEIO COM ARMAÇÃO, EM CONCRETO COM FCK 15MPA , ESP. 14CM, PARA REVESTIMENTO, INCLUSIVE ARGAMASSA PARA ASSENTAMENTO (DETALHE D - CADERNO SEDS)</t>
  </si>
  <si>
    <t>CHAPISCO APLICADO EM ALVENARIA (SEM PRESENÇA DE VÃOS) E ESTRUTURAS DE CONCRETO DE FACHADA, COM COLHER DE PEDREIRO.  ARGAMASSA TRAÇO 1:3 COM PREPARO EM BETONEIRA 400L. AF_10/2022</t>
  </si>
  <si>
    <t>MASSA ÚNICA, PARA RECEBIMENTO DE PINTURA, EM ARGAMASSA TRAÇO 1:2:8, PREPARO MANUAL, APLICADA MANUALMENTE EM FACES INTERNAS DE PAREDES, ESPESSURA DE 10MM, COM EXECUÇÃO DE TALISCAS. AF_06/2014</t>
  </si>
  <si>
    <t>ARGILA OU BARRO PARA ATERRO/REATERRO (COM TRANSPORTE ATE 10 KM)</t>
  </si>
  <si>
    <t>COMPACTAÇÃO MANUAL DE ATERROS</t>
  </si>
  <si>
    <t>PALHOÇAS</t>
  </si>
  <si>
    <t>PILARES DE MADEIRA</t>
  </si>
  <si>
    <t>MADEIRA ROLICA TRATADA, D = 30 A 34 CM, H = 6,50 M, EM EUCALIPTO OU EQUIVALENTE DA REGIAO</t>
  </si>
  <si>
    <t>PISO</t>
  </si>
  <si>
    <t>REGULARIZAÇÃO MANUAL E COMPACTAÇÃO MECANIZADA DE TERRENO COM PLACA VIBRATÓRIA, EXCLUSIVE DESMATAMENTO, DESTOCAMENTO, LIMPEZA/ROÇADA DO TERRENO</t>
  </si>
  <si>
    <t>PISO CIMENTADO NATADO COM ARGAMASSA, TRAÇO 1:3 (CIMENTO E AREIA), ESP. 50MM, ACABAMENTO QUEIMADO, MODULAÇÃO DE 60X60CM, INCLUSIVE JUNTA PLÁSTICA</t>
  </si>
  <si>
    <t>COBERTURA</t>
  </si>
  <si>
    <t>ENGRADAMENTO PARA TELHAS CERÂMICA OU CONCRETO EM MADEIRA PARAJU</t>
  </si>
  <si>
    <t>TELHAMENTO COM TELHA CERÂMICA CAPA-CANAL, TIPO COLONIAL, COM MAIS DE 2 ÁGUAS, INCLUSO TRANSPORTE VERTICAL. AF_07/2019</t>
  </si>
  <si>
    <t>MONUMENTO DE HOMENAGEM</t>
  </si>
  <si>
    <t>EMBOÇO COM ARGAMASSA, TRAÇO 1:6 (CIMENTO E AREIA), ESP. 20MM, APLICAÇÃO MANUAL, INCLUSIVE ARGAMASSA COM PREPARO MECANIZADO, EXCLUSIVE CHAPISCO</t>
  </si>
  <si>
    <t>REVESTIMENTO EM GRANITO (COR: CINZA ANDORINHA| TIPO: POLIDO|ESPESSURA: 2CM)   M2</t>
  </si>
  <si>
    <t>ASSENTAMENTO DE GUIA (MEIO-FIO) EM TRECHO RETO, CONFECCIONADA EM CONCRETO PRÉ-FABRICADO, DIMENSÕES 100X15X13X20 CM (COMPRIMENTO X BASE INFERIOR X BASE SUPERIOR X ALTURA), PARA URBANIZAÇÃO INTERNA DE EMPREENDIMENTOS. AF_06/2016</t>
  </si>
  <si>
    <t>BANHEIROS</t>
  </si>
  <si>
    <t>DEMOLIÇÃO MANUAL DE CONCRETO, SEM ARMAÇÃO, INCLUSIVE AFASTAMENTO E EMPILHAMENTO, EXCLUSIVE TRANSPORTE E RETIRADA DO MATERIAL DEMOLIDO</t>
  </si>
  <si>
    <t>DEMOLIÇÃO MANUAL DE ALVENARIA DE TIJOLO CERÂMICO OU BLOCO DE CONCRETO, INCLUSIVE AFASTAMENTO E EMPILHAMENTO, EXCLUSIVE TRANSPORTE E RETIRADA DO MATERIAL DEMOLIDO</t>
  </si>
  <si>
    <t>REMOÇÃO MANUAL DE SOLEIRA DE MÁRMORE OU GRANITO, COM REAPROVEITAMENTO, INCLUSIVE AFASTAMENTO E EMPILHAMENTO, EXCLUSIVE TRANSPORTE E RETIRADA DO MATERIAL REMOVIDO NÃO REAPROVEITÁVEL</t>
  </si>
  <si>
    <t>DEMOLIÇÃO MANUAL DE REVESTIMENTO CERÂMICO, AZULEJO OU LADRILHO HIDRÁULICO, INCLUSIVE AFASTAMENTO E EMPILHAMENTO, EXCLUSIVE DEMOLIÇÃO DO REBOCO OU EMBOÇO, TRANSPORTE E RETIRADA DO MATERIAL DEMOLIDO</t>
  </si>
  <si>
    <t>DEMOLIÇÃO DE RODAPÉ CERÂMICO, DE FORMA MANUAL, SEM REAPROVEITAMENTO. AF_12/2017</t>
  </si>
  <si>
    <t>REMOÇÃO DE LOUÇAS (LAVATÓRIO, BANHEIRA, PIA, VASO SANITÁRIO, TANQUE), COM REAPROVEITAMENTO, INCLUSIVE AFASTAMENTO E EMPILHAMENTO, EXCLUSIVE TRANSPORTE E RETIRADA DO MATERIAL REMOVIDO NÃO REAPROVEITÁVEL</t>
  </si>
  <si>
    <t>PISOS E REVESTIMENTOS</t>
  </si>
  <si>
    <t>REVESTIMENTO CERÂMICO PARA PISO COM PLACAS TIPO ESMALTADA EXTRA DE DIMENSÕES 60X60 CM APLICADA EM AMBIENTES DE ÁREA ENTRE 5 M2 E 10 M2. AF_02/2023_PE</t>
  </si>
  <si>
    <t>ATERRO MANUAL DE VALAS COM AREIA PARA ATERRO E COMPACTAÇÃO MECANIZADA. AF_05/2016</t>
  </si>
  <si>
    <t>ALVENARIA DE BLOCO DE CONCRETO CHEIO SEM ARMAÇÃO, EM CONCRETO COM FCK 15MPA , ESP. 14CM, PARA REVESTIMENTO, INCLUSIVE ARGAMASSA PARA ASSENTAMENTO (DETALHE D - CADERNO SEDS)</t>
  </si>
  <si>
    <t>SOLEIRA EM GRANITO, NA COR CINZA ANDORINHA, ESP. 2CM, INCLUSIVE REJUNTAMENTO</t>
  </si>
  <si>
    <t>PINTURAS</t>
  </si>
  <si>
    <t>FUNDO SELADOR ACRÍLICO, APLICAÇÃO MANUAL EM PAREDE, UMA DEMÃO. AF_04/2023</t>
  </si>
  <si>
    <t>PORTA EM PERFIL E CHAPA METÁLICA</t>
  </si>
  <si>
    <t>FERRAGENS PARA PORTA METÁLICA, DE ABRIR, COM UMA (1) FOLHAS, INCLUSIVE FECHADURA TIPO EXTERNA COM GRAU DE SEGURANÇA MÉDIO, ACABAMENTO EM ESPELHO CROMADO COM MAÇANETA MODELO ALAVANCA EM ZAMAC E DOBRADIÇA DE FERRO, MEDIDAS (3"X2.1/2"), TIPO PINO SOLTO COM BOLA, ACABAMENTO CROMADO, FORNECIMENTO, ACESSÓRIOS E INSTALAÇÃO, EXCLUSIVE PORTA METÁLICA</t>
  </si>
  <si>
    <t>LOUÇAS, METAIS E COMPLEMENTARES</t>
  </si>
  <si>
    <t>VASO SANITARIO SIFONADO CONVENCIONAL COM LOUÇA BRANCA - FORNECIMENTO E INSTALAÇÃO. AF_01/2020</t>
  </si>
  <si>
    <t>TORNEIRA DE MESA/BANCADA, PARA LAVATORIO, FIXA, METALICA CROMADA, PADRAO POPULAR, 1/2 " OU 3/4 " (REF 1193)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</si>
  <si>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</si>
  <si>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Mictorio coletivo aco inox (aisi 304), e = 0,8 mm, de *100 x 40 x 30* cm (c x a x p)</t>
  </si>
  <si>
    <t>CHUVEIRO ELÉTRICO ( MATERIAL: PLÁSTICO| POTÊNCIA: 4600W/127V OU 5500W/220V|ACABAMENTO: BRANCO|BRAÇO CHUVEIRO: INCLUSO) um</t>
  </si>
  <si>
    <t>PONTO DE EMBUTIR PARA ÁGUA FRIA EM TUBO DE PVC RÍGIDO SOLDÁVEL, DN 20MM (1/2"), EMBUTIDO NA ALVENARIA COM DISTÂNCIA DE ATÉ CINCO (5) METROS DA TOMADA DE ÁGUA, INCLUSIVE CONEXÕES E FIXAÇÃO DO TUBO COM ENCHIMENTO DO RASGO NA ALVENARIA/CONCRETO COM ARGAMASSA</t>
  </si>
  <si>
    <t>PONTO DE EMBUTIR PARA ESGOTO EM TUBO PVC RÍGIDO, PB - SÉRIE NORMAL, DN 40MM (1.1/2"), EMBUTIDO NA ALVENARIA/PISO, COM ALTURA (SAÍDA) DE 50CM DO PISO, COM DISTÂNCIA DE ATÉ CINCO (5) METROS DA RAMAL DE ESGOTO, EXCLUSIVE ESCAVAÇÃO, INCLUSIVE CONEXÕES E FIXAÇÃO DO TUBO COM ENCHIMENTO DO RASGO NA ALVENARIA/CONCRETO COM ARGAMASSA</t>
  </si>
  <si>
    <t>QUADRA POLIESPORTIVA</t>
  </si>
  <si>
    <t>DEMOLIÇÃO</t>
  </si>
  <si>
    <t>ALVENARIA</t>
  </si>
  <si>
    <t>ALVENARIA DE VEDAÇÃO COM BLOCO DE CONCRETO, ESP. 14CM, COM ACABAMENTO APARENTE, INCLUSIVE ARGAMASSA PARA ASSENTAMENTO</t>
  </si>
  <si>
    <t>BANCO DE CONCRETO EM ALVENARIA DE TIJOLOS, ASSENTO EM CONCRETO ARMADO, SEM ENCOSTO, PINTADO COM TINTA ACRÍLICA, 2 DEMÃOS</t>
  </si>
  <si>
    <t>COMPACTAÇÃO MECÂNICA DE SOLO PARA EXECUÇÃO DE RADIER, PISO DE CONCRETO OU LAJE SOBRE SOLO, COM COMPACTADOR DE SOLOS A PERCUSSÃO. AF_09/2021</t>
  </si>
  <si>
    <t>Lastro de brita 2</t>
  </si>
  <si>
    <t>ARMADURA DE TELA DE AÇO CA-60, SOLDADA TIPO Q-92, DIÂMETRO Ø4,2MM, TRAMA COM DIMENSÃO (150X150)MM, INCLUSIVE ESPAÇADOR, EXCLUSIVE CONCRETO</t>
  </si>
  <si>
    <t>FORNECIMENTO DE CONCRETO ESTRUTURAL, USINADO BOMBEADO, COM FCK 20MPA, INCLUSIVE LANÇAMENTO, ADENSAMENTO E ACABAMENTO</t>
  </si>
  <si>
    <t>Corte em pisos ou lajes de concreto utilizando cotadora de piso e discos diamantados</t>
  </si>
  <si>
    <t>POLIMENTO MECANIZADO DE SUPERFÍCIE EM CONCRETO, INCLUSIVE ACABAMENTO DE CONCRETAGEM EM NIVELAMENTO A LASER (NÍVEL ZERO)</t>
  </si>
  <si>
    <t>TRATAMENTO DE JUNTA DE DILATAÇÃO COM ISOPOR, ESP. 20 MM, PROFUNDIDADE DE 10-15CM, EXCLUSIVE SELANTE</t>
  </si>
  <si>
    <t>PORTÃO E ALAMBRADO</t>
  </si>
  <si>
    <t>PORTÃO EM TUBO GALVANIZADO 2 1/2 ,TELA FIO 12# 1/2 DE ABRIR   M2</t>
  </si>
  <si>
    <t>ALAMBRADO PARA QUADRA ESPORTIVA, EM TELA DE ARAME GALVANIZADO COM TRAMA LOSANGULAR DE 2" (50,8MM) E FIO BWG12 (2,77MM), EXCLUSIVE PINTURA, INCLUSIVE FIXAÇÃO E FORNECIMENTO EM QUADROS DE TUBOS DE AÇO CARBONO GALVANIZADO DIÂMETRO DE 50MM (2")</t>
  </si>
  <si>
    <t>PINTURA ESMALTE EM ESTRUTURA METÁLICA, DUAS (2) DEMÃOS, INCLUSIVE UMA (1) DEMÃO FUNDO ANTICORROSIVO</t>
  </si>
  <si>
    <t>PINTURA</t>
  </si>
  <si>
    <t>PINTURA DE DEMARCAÇÃO DE QUADRA POLIESPORTIVA COM TINTA EPÓXI, E = 5 CM, APLICAÇÃO MANUAL. AF_05/2021</t>
  </si>
  <si>
    <t>PINTURA ACRÍLICA PARA PISO EM QUADRAS ESPORTIVA, DUAS (2) DEMÃOS</t>
  </si>
  <si>
    <t>ITENS ESPORTIVOS E REFLETORES</t>
  </si>
  <si>
    <t>POSTE CONICO CONTINUO EM ACO GALVANIZADO, RETO, ENGASTADO, H = 9 M, DIAMETRO INFERIOR = *145* MM, INCLUSO FORNECIMENTO E INSTALÇÃO, EXCLUSIVE LUMINÁRIAS.</t>
  </si>
  <si>
    <t>REFLETOR SLIM LED 200W DE POTÊNCIA, BRANCO FRIO, 6500K, AUTOVOLT, MARCA G-LIGHT OU SIMILAR</t>
  </si>
  <si>
    <t>TRAVE DE GOL EM TUBO GALVANIZADO PARA QUADRA, INCLUSIVE REDE E PINTURA</t>
  </si>
  <si>
    <t>PAR DE TABELAS DE BASQUETE DE COMPENSADO NAVAL, COM AROS E REDES - FORNECIMENTO E INSTALAÇÃO. AF_03/2022</t>
  </si>
  <si>
    <t>CONJUNTO PARA QUADRA DE  VOLEI COM POSTES EM TUBO DE ACO GALVANIZADO 3", H = *255* CM, PINTURA EM TINTA ESMALTE SINTETICO, REDE DE NYLON COM 2 MM, MALHA 10 X 10 CM E ANTENAS OFICIAIS EM FIBRA DE VIDRO</t>
  </si>
  <si>
    <t>INSTALAÇÕES ELÉTRICAS</t>
  </si>
  <si>
    <t>ENTRADA DE ENERGIA AÉREA, TIPO B1, PADRÃO CEMIG, CARGA INSTALADA DE ATÉ 10KW, BIFÁSICO, COM SAÍDA SUBTERRÂNEA, INCLUSIVE POSTE, CAIXA PARA MEDIDOR, DISJUNTOR, BARRAMENTO, ATERRAMENTO E ACESSÓRIOS</t>
  </si>
  <si>
    <t>CABO DE COBRE FLEXÍVEL ISOLADO, 2,5 MM², ANTI-CHAMA 450/750 V, PARA CIRCUITOS TERMINAIS - FORNECIMENTO E INSTALAÇÃO. AF_03/2023</t>
  </si>
  <si>
    <t>CABO DE COBRE FLEXÍVEL ISOLADO, 16 MM², ANTI-CHAMA 450/750 V, PARA CIRCUITOS TERMINAIS - FORNECIMENTO E INSTALAÇÃO. AF_03/2023</t>
  </si>
  <si>
    <t>CABO DE COBRE FLEXÍVEL ISOLADO, 4 MM², ANTI-CHAMA 450/750 V, PARA CIRCUITOS TERMINAIS - FORNECIMENTO E INSTALAÇÃO. AF_03/2023</t>
  </si>
  <si>
    <t>Cordoalha de aço 3/8"</t>
  </si>
  <si>
    <t>CAIXA DE PASSAGEM PARA PISO EM ALUMÍNIO, TAMPA REVERSÍVEL (ANTIDERRAPANTE OU LISA), DIMENSÃO (300X300X120)MM, INCLUSIVE ACESSÓRIOS E FIXAÇÃO</t>
  </si>
  <si>
    <t>RELÉ FOTOELÉTRICO PARA COMANDO DE ILUMINAÇÃO EXTERNA 1000 W - FORNECIMENTO E INSTALAÇÃO. AF_08/2020</t>
  </si>
  <si>
    <t>DISJUNTOR BIPOLAR TERMOMAGNÉTICO 5KA, DE 10A A 35A   UN</t>
  </si>
  <si>
    <t>DISJUNTOR BIPOLAR TIPO DIN, CORRENTE NOMINAL DE 40A - FORNECIMENTO E INSTALAÇÃO. AF_10/2020</t>
  </si>
  <si>
    <t>DISJUNTOR MONOPOLAR TERMOMAGNÉTICO 5KA, DE 15A</t>
  </si>
  <si>
    <t>DISPOSITIVO DE PROTEÇÃO CONTRA SURTO DE TENSÃO DPS 60KA - 275V</t>
  </si>
  <si>
    <t>ELETRODUTO DE PVC RIGIDO ROSCAVEL DE 1 ", SEM LUVA</t>
  </si>
  <si>
    <t>ELETRODUTO DE PVC RIGIDO ROSCAVEL DE 3/4 ", SEM LUVA</t>
  </si>
  <si>
    <t>ELETRODUTO DE PVC RIGIDO ROSCAVEL DE 2 ", SEM LUVA</t>
  </si>
  <si>
    <t>Eletroduto de pvc rigido roscavel de 1 1/2 ", sem luva</t>
  </si>
  <si>
    <t>ELETRODUTO DE PVC RIGIDO ROSCAVEL DE 1 1/4 ", SEM LUVA</t>
  </si>
  <si>
    <t>Eletroduto de pvc rigido roscavel de 3 ", sem luva</t>
  </si>
  <si>
    <t>QUADRO DE DISTRIBUIÇÃO DE ENERGIA EM CHAPA DE AÇO GALVANIZADO, DE EMBUTIR, COM BARRAMENTO TRIFÁSICO, PARA 12 DISJUNTORES DIN 100A - FORNECIMENTO E INSTALAÇÃO. AF_10/2020</t>
  </si>
  <si>
    <t>QUADRO DE DISTRIBUIÇÃO DE ENERGIA EM CHAPA DE AÇO GALVANIZADO, DE EMBUTIR, COM BARRAMENTO TRIFÁSICO, PARA 24 DISJUNTORES DIN 100A - FORNECIMENTO E INSTALAÇÃO. AF_10/2020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</si>
</sst>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#,##0.0000"/>
    <numFmt numFmtId="166" formatCode="_-&quot;R$&quot;\ * #,##0.0000_-;\-&quot;R$&quot;\ * #,##0.0000_-;_-&quot;R$&quot;\ 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theme="3" tint="0.39997558519241921"/>
        <bgColor indexed="64"/>
      </patternFill>
    </fill>
  </fills>
  <borders count="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9" fontId="0" fillId="2" borderId="0" xfId="1" applyFont="1" applyFill="1" applyAlignment="1"/>
    <xf numFmtId="9" fontId="0" fillId="0" borderId="0" xfId="1" applyFont="1" applyFill="1" applyAlignment="1"/>
    <xf numFmtId="0" fontId="2" fillId="2" borderId="6" xfId="0" applyFont="1" applyFill="1" applyBorder="1" applyAlignment="1">
      <alignment horizontal="left" vertical="center"/>
    </xf>
    <xf numFmtId="4" fontId="0" fillId="3" borderId="26" xfId="2" applyNumberFormat="1" applyFont="1" applyFill="1" applyBorder="1" applyAlignment="1">
      <alignment horizontal="right" vertical="center"/>
    </xf>
    <xf numFmtId="4" fontId="0" fillId="3" borderId="29" xfId="2" applyNumberFormat="1" applyFont="1" applyFill="1" applyBorder="1" applyAlignment="1">
      <alignment horizontal="right" vertical="center"/>
    </xf>
    <xf numFmtId="44" fontId="2" fillId="4" borderId="25" xfId="3" applyFont="1" applyFill="1" applyBorder="1" applyAlignment="1">
      <alignment horizontal="right" vertical="center"/>
    </xf>
    <xf numFmtId="4" fontId="0" fillId="3" borderId="35" xfId="2" applyNumberFormat="1" applyFont="1" applyFill="1" applyBorder="1" applyAlignment="1">
      <alignment horizontal="right" vertical="center"/>
    </xf>
    <xf numFmtId="4" fontId="0" fillId="3" borderId="33" xfId="2" applyNumberFormat="1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4" fontId="0" fillId="6" borderId="10" xfId="0" applyNumberFormat="1" applyFill="1" applyBorder="1" applyAlignment="1">
      <alignment horizontal="center" vertical="center"/>
    </xf>
    <xf numFmtId="49" fontId="0" fillId="6" borderId="10" xfId="0" applyNumberFormat="1" applyFill="1" applyBorder="1" applyAlignment="1">
      <alignment horizontal="center" vertical="center"/>
    </xf>
    <xf numFmtId="49" fontId="0" fillId="6" borderId="7" xfId="0" applyNumberFormat="1" applyFill="1" applyBorder="1" applyAlignment="1">
      <alignment vertical="center"/>
    </xf>
    <xf numFmtId="9" fontId="0" fillId="6" borderId="34" xfId="0" applyNumberFormat="1" applyFill="1" applyBorder="1" applyAlignment="1">
      <alignment horizontal="center" vertical="center"/>
    </xf>
    <xf numFmtId="9" fontId="0" fillId="6" borderId="42" xfId="0" applyNumberFormat="1" applyFill="1" applyBorder="1" applyAlignment="1">
      <alignment horizontal="center" vertical="center"/>
    </xf>
    <xf numFmtId="10" fontId="0" fillId="6" borderId="10" xfId="1" applyNumberFormat="1" applyFont="1" applyFill="1" applyBorder="1" applyAlignment="1">
      <alignment horizontal="center" vertical="center"/>
    </xf>
    <xf numFmtId="10" fontId="0" fillId="6" borderId="2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7" borderId="41" xfId="0" applyFont="1" applyFill="1" applyBorder="1" applyAlignment="1">
      <alignment horizontal="center" vertical="center"/>
    </xf>
    <xf numFmtId="49" fontId="0" fillId="7" borderId="35" xfId="0" applyNumberFormat="1" applyFill="1" applyBorder="1" applyAlignment="1">
      <alignment horizontal="center" vertical="center"/>
    </xf>
    <xf numFmtId="49" fontId="0" fillId="7" borderId="27" xfId="0" applyNumberFormat="1" applyFill="1" applyBorder="1" applyAlignment="1">
      <alignment horizontal="center" vertical="center"/>
    </xf>
    <xf numFmtId="165" fontId="0" fillId="7" borderId="35" xfId="0" applyNumberFormat="1" applyFill="1" applyBorder="1" applyAlignment="1">
      <alignment horizontal="right" vertical="center"/>
    </xf>
    <xf numFmtId="165" fontId="0" fillId="7" borderId="28" xfId="2" applyNumberFormat="1" applyFont="1" applyFill="1" applyBorder="1" applyAlignment="1">
      <alignment horizontal="right" vertical="center"/>
    </xf>
    <xf numFmtId="10" fontId="0" fillId="7" borderId="27" xfId="1" applyNumberFormat="1" applyFont="1" applyFill="1" applyBorder="1" applyAlignment="1">
      <alignment horizontal="right" vertical="center"/>
    </xf>
    <xf numFmtId="49" fontId="0" fillId="7" borderId="33" xfId="0" applyNumberFormat="1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9" fillId="0" borderId="0" xfId="0" applyFont="1"/>
    <xf numFmtId="166" fontId="0" fillId="0" borderId="0" xfId="0" applyNumberFormat="1"/>
    <xf numFmtId="49" fontId="0" fillId="7" borderId="7" xfId="0" applyNumberFormat="1" applyFill="1" applyBorder="1" applyAlignment="1">
      <alignment horizontal="left" vertical="center"/>
    </xf>
    <xf numFmtId="49" fontId="0" fillId="7" borderId="3" xfId="0" applyNumberFormat="1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/>
    </xf>
    <xf numFmtId="10" fontId="10" fillId="4" borderId="32" xfId="1" applyNumberFormat="1" applyFont="1" applyFill="1" applyBorder="1" applyAlignment="1">
      <alignment horizontal="center"/>
    </xf>
    <xf numFmtId="49" fontId="0" fillId="7" borderId="35" xfId="0" applyNumberFormat="1" applyFill="1" applyBorder="1" applyAlignment="1">
      <alignment horizontal="center" vertical="center" wrapText="1"/>
    </xf>
    <xf numFmtId="49" fontId="0" fillId="7" borderId="35" xfId="0" applyNumberFormat="1" applyFill="1" applyBorder="1" applyAlignment="1">
      <alignment horizontal="left" vertical="center" wrapText="1"/>
    </xf>
    <xf numFmtId="0" fontId="2" fillId="8" borderId="38" xfId="0" applyFont="1" applyFill="1" applyBorder="1" applyAlignment="1">
      <alignment horizontal="center" vertical="center"/>
    </xf>
    <xf numFmtId="4" fontId="0" fillId="0" borderId="0" xfId="0" applyNumberFormat="1"/>
    <xf numFmtId="49" fontId="0" fillId="4" borderId="35" xfId="0" applyNumberFormat="1" applyFill="1" applyBorder="1" applyAlignment="1">
      <alignment horizontal="center" vertical="center"/>
    </xf>
    <xf numFmtId="49" fontId="0" fillId="4" borderId="35" xfId="0" applyNumberFormat="1" applyFill="1" applyBorder="1" applyAlignment="1">
      <alignment vertical="center"/>
    </xf>
    <xf numFmtId="49" fontId="0" fillId="4" borderId="45" xfId="0" applyNumberFormat="1" applyFill="1" applyBorder="1" applyAlignment="1">
      <alignment vertical="center"/>
    </xf>
    <xf numFmtId="49" fontId="0" fillId="4" borderId="46" xfId="0" applyNumberFormat="1" applyFill="1" applyBorder="1" applyAlignment="1">
      <alignment vertical="center"/>
    </xf>
    <xf numFmtId="0" fontId="2" fillId="8" borderId="15" xfId="0" applyFont="1" applyFill="1" applyBorder="1" applyAlignment="1">
      <alignment vertical="center"/>
    </xf>
    <xf numFmtId="0" fontId="2" fillId="8" borderId="44" xfId="0" applyFont="1" applyFill="1" applyBorder="1" applyAlignment="1">
      <alignment vertical="center"/>
    </xf>
    <xf numFmtId="0" fontId="2" fillId="8" borderId="3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10" fontId="0" fillId="3" borderId="14" xfId="1" applyNumberFormat="1" applyFont="1" applyFill="1" applyBorder="1" applyAlignment="1">
      <alignment horizontal="center" vertical="center"/>
    </xf>
    <xf numFmtId="10" fontId="0" fillId="3" borderId="19" xfId="1" applyNumberFormat="1" applyFont="1" applyFill="1" applyBorder="1" applyAlignment="1">
      <alignment horizontal="center" vertical="center"/>
    </xf>
    <xf numFmtId="10" fontId="0" fillId="6" borderId="40" xfId="1" applyNumberFormat="1" applyFont="1" applyFill="1" applyBorder="1" applyAlignment="1">
      <alignment horizontal="center" vertical="center"/>
    </xf>
    <xf numFmtId="10" fontId="0" fillId="6" borderId="2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7" borderId="7" xfId="0" applyNumberFormat="1" applyFill="1" applyBorder="1" applyAlignment="1">
      <alignment horizontal="left" vertical="center"/>
    </xf>
    <xf numFmtId="49" fontId="0" fillId="7" borderId="8" xfId="0" applyNumberFormat="1" applyFill="1" applyBorder="1" applyAlignment="1">
      <alignment horizontal="left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4" fontId="2" fillId="7" borderId="12" xfId="0" applyNumberFormat="1" applyFont="1" applyFill="1" applyBorder="1" applyAlignment="1">
      <alignment horizontal="center" vertical="center"/>
    </xf>
    <xf numFmtId="14" fontId="2" fillId="7" borderId="17" xfId="0" applyNumberFormat="1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/>
    </xf>
    <xf numFmtId="0" fontId="5" fillId="4" borderId="31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</cellXfs>
  <cellStyles count="4">
    <cellStyle name="Moeda" xfId="3" builtinId="4"/>
    <cellStyle name="Moeda 2" xfId="2" xr:uid="{00000000-0005-0000-0000-000001000000}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4"/>
  <sheetViews>
    <sheetView showGridLines="0" tabSelected="1" view="pageBreakPreview" zoomScale="70" zoomScaleNormal="100" zoomScaleSheetLayoutView="70" workbookViewId="0">
      <pane ySplit="14" topLeftCell="A153" activePane="bottomLeft" state="frozen"/>
      <selection pane="bottomLeft" activeCell="I19" sqref="I19"/>
    </sheetView>
  </sheetViews>
  <sheetFormatPr defaultRowHeight="14.4" x14ac:dyDescent="0.3"/>
  <cols>
    <col min="1" max="1" width="2.44140625" customWidth="1"/>
    <col min="2" max="2" width="18.5546875" customWidth="1"/>
    <col min="3" max="3" width="12.88671875" customWidth="1"/>
    <col min="4" max="4" width="21.44140625" customWidth="1"/>
    <col min="5" max="5" width="64.33203125" customWidth="1"/>
    <col min="6" max="6" width="12.88671875" customWidth="1"/>
    <col min="7" max="7" width="14.33203125" customWidth="1"/>
    <col min="8" max="8" width="18.5546875" customWidth="1"/>
    <col min="9" max="9" width="19.109375" customWidth="1"/>
    <col min="10" max="12" width="18.5546875" customWidth="1"/>
    <col min="13" max="13" width="12.109375" customWidth="1"/>
    <col min="14" max="14" width="29.109375" customWidth="1"/>
    <col min="15" max="15" width="8.109375" customWidth="1"/>
    <col min="16" max="16" width="13" customWidth="1"/>
    <col min="17" max="17" width="13.44140625" customWidth="1"/>
    <col min="18" max="18" width="13.6640625" customWidth="1"/>
    <col min="19" max="19" width="14.44140625" customWidth="1"/>
    <col min="20" max="20" width="10.88671875" customWidth="1"/>
    <col min="21" max="21" width="11.5546875" customWidth="1"/>
    <col min="22" max="22" width="14" customWidth="1"/>
    <col min="23" max="23" width="9.109375" customWidth="1"/>
    <col min="25" max="25" width="12.44140625" customWidth="1"/>
  </cols>
  <sheetData>
    <row r="1" spans="1:45" ht="15" thickBot="1" x14ac:dyDescent="0.35"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5" ht="22.2" thickTop="1" thickBot="1" x14ac:dyDescent="0.35">
      <c r="B2" s="57" t="s">
        <v>2</v>
      </c>
      <c r="C2" s="58"/>
      <c r="D2" s="58"/>
      <c r="E2" s="58"/>
      <c r="F2" s="59"/>
      <c r="G2" s="13" t="s">
        <v>3</v>
      </c>
      <c r="H2" s="36"/>
      <c r="I2" s="13" t="s">
        <v>4</v>
      </c>
      <c r="J2" s="37"/>
      <c r="K2" s="1"/>
      <c r="W2" s="1"/>
      <c r="X2" s="1"/>
    </row>
    <row r="3" spans="1:45" ht="15" thickBot="1" x14ac:dyDescent="0.35">
      <c r="B3" s="4" t="s">
        <v>31</v>
      </c>
      <c r="C3" s="60" t="s">
        <v>116</v>
      </c>
      <c r="D3" s="60"/>
      <c r="E3" s="60"/>
      <c r="F3" s="60"/>
      <c r="G3" s="60"/>
      <c r="H3" s="61"/>
      <c r="I3" s="11" t="s">
        <v>43</v>
      </c>
      <c r="J3" s="17">
        <v>45286</v>
      </c>
      <c r="K3" s="1"/>
      <c r="X3" s="1"/>
    </row>
    <row r="4" spans="1:45" ht="15" thickBot="1" x14ac:dyDescent="0.35">
      <c r="B4" s="4" t="s">
        <v>7</v>
      </c>
      <c r="C4" s="60" t="s">
        <v>117</v>
      </c>
      <c r="D4" s="60"/>
      <c r="E4" s="60"/>
      <c r="F4" s="60"/>
      <c r="G4" s="60"/>
      <c r="H4" s="61"/>
      <c r="I4" s="11" t="s">
        <v>21</v>
      </c>
      <c r="J4" s="18"/>
      <c r="K4" s="1"/>
      <c r="X4" s="1"/>
    </row>
    <row r="5" spans="1:45" ht="15" thickBot="1" x14ac:dyDescent="0.35">
      <c r="B5" s="4" t="s">
        <v>9</v>
      </c>
      <c r="C5" s="19" t="s">
        <v>118</v>
      </c>
      <c r="D5" s="11" t="s">
        <v>10</v>
      </c>
      <c r="E5" s="62" t="s">
        <v>119</v>
      </c>
      <c r="F5" s="63"/>
      <c r="G5" s="11" t="s">
        <v>11</v>
      </c>
      <c r="H5" s="35" t="s">
        <v>120</v>
      </c>
      <c r="I5" s="11" t="s">
        <v>12</v>
      </c>
      <c r="J5" s="38" t="s">
        <v>55</v>
      </c>
    </row>
    <row r="6" spans="1:45" x14ac:dyDescent="0.3">
      <c r="B6" s="64" t="s">
        <v>14</v>
      </c>
      <c r="C6" s="66">
        <v>45169</v>
      </c>
      <c r="D6" s="10" t="s">
        <v>15</v>
      </c>
      <c r="E6" s="12" t="s">
        <v>37</v>
      </c>
      <c r="F6" s="20"/>
      <c r="G6" s="51" t="s">
        <v>16</v>
      </c>
      <c r="H6" s="53">
        <f>'Detalhamento do BDI'!F2</f>
        <v>0.29420000000000002</v>
      </c>
      <c r="I6" s="51" t="s">
        <v>17</v>
      </c>
      <c r="J6" s="55"/>
    </row>
    <row r="7" spans="1:45" ht="15" thickBot="1" x14ac:dyDescent="0.35">
      <c r="B7" s="65"/>
      <c r="C7" s="67"/>
      <c r="D7" s="25" t="s">
        <v>54</v>
      </c>
      <c r="E7" s="14" t="s">
        <v>38</v>
      </c>
      <c r="F7" s="21"/>
      <c r="G7" s="52"/>
      <c r="H7" s="54"/>
      <c r="I7" s="52"/>
      <c r="J7" s="56"/>
    </row>
    <row r="8" spans="1:45" ht="15.6" thickTop="1" thickBot="1" x14ac:dyDescent="0.35"/>
    <row r="9" spans="1:45" ht="15" customHeight="1" thickTop="1" thickBot="1" x14ac:dyDescent="0.35">
      <c r="B9" s="74" t="s">
        <v>0</v>
      </c>
      <c r="C9" s="68" t="s">
        <v>39</v>
      </c>
      <c r="D9" s="69"/>
    </row>
    <row r="10" spans="1:45" ht="15.75" customHeight="1" thickTop="1" thickBot="1" x14ac:dyDescent="0.35">
      <c r="B10" s="75"/>
      <c r="C10" s="72" t="s">
        <v>40</v>
      </c>
      <c r="D10" s="73"/>
    </row>
    <row r="11" spans="1:45" ht="15.6" thickTop="1" thickBot="1" x14ac:dyDescent="0.35">
      <c r="B11" s="76"/>
      <c r="C11" s="70" t="s">
        <v>1</v>
      </c>
      <c r="D11" s="71"/>
      <c r="K11" s="34"/>
      <c r="AR11" s="2"/>
      <c r="AS11" s="3"/>
    </row>
    <row r="12" spans="1:45" ht="15.6" thickTop="1" thickBot="1" x14ac:dyDescent="0.35">
      <c r="H12" s="15" t="s">
        <v>35</v>
      </c>
      <c r="L12" s="15" t="s">
        <v>30</v>
      </c>
    </row>
    <row r="13" spans="1:45" ht="15" thickBot="1" x14ac:dyDescent="0.35">
      <c r="H13" s="32" t="s">
        <v>42</v>
      </c>
      <c r="L13" s="7">
        <f>SUM(L15:L174)</f>
        <v>507715.28</v>
      </c>
    </row>
    <row r="14" spans="1:45" ht="37.5" customHeight="1" thickBot="1" x14ac:dyDescent="0.35">
      <c r="A14" s="1"/>
      <c r="B14" s="15" t="s">
        <v>22</v>
      </c>
      <c r="C14" s="15" t="s">
        <v>23</v>
      </c>
      <c r="D14" s="15" t="s">
        <v>24</v>
      </c>
      <c r="E14" s="16" t="s">
        <v>25</v>
      </c>
      <c r="F14" s="15" t="s">
        <v>26</v>
      </c>
      <c r="G14" s="15" t="s">
        <v>27</v>
      </c>
      <c r="H14" s="15" t="s">
        <v>36</v>
      </c>
      <c r="I14" s="15" t="s">
        <v>28</v>
      </c>
      <c r="J14" s="15" t="s">
        <v>34</v>
      </c>
      <c r="K14" s="16" t="s">
        <v>41</v>
      </c>
      <c r="L14" s="15" t="s">
        <v>33</v>
      </c>
      <c r="X14" s="24"/>
    </row>
    <row r="15" spans="1:45" ht="15" customHeight="1" x14ac:dyDescent="0.3">
      <c r="A15" s="1"/>
      <c r="B15" s="42" t="s">
        <v>57</v>
      </c>
      <c r="C15" s="48"/>
      <c r="D15" s="49"/>
      <c r="E15" s="49" t="s">
        <v>326</v>
      </c>
      <c r="F15" s="49"/>
      <c r="G15" s="49"/>
      <c r="H15" s="49"/>
      <c r="I15" s="50"/>
      <c r="J15" s="5">
        <f t="shared" ref="J15:J20" si="0">IF(LEFT($H$13,5)="CUSTO",H15,H15/(1+I15))</f>
        <v>0</v>
      </c>
      <c r="K15" s="8">
        <f t="shared" ref="K15" si="1">ROUND(J15*(1+I15),2)</f>
        <v>0</v>
      </c>
      <c r="L15" s="9">
        <f>ROUND(K15*G15,2)</f>
        <v>0</v>
      </c>
    </row>
    <row r="16" spans="1:45" x14ac:dyDescent="0.3">
      <c r="A16" s="1"/>
      <c r="B16" s="44" t="s">
        <v>47</v>
      </c>
      <c r="C16" s="45"/>
      <c r="D16" s="46"/>
      <c r="E16" s="46" t="s">
        <v>45</v>
      </c>
      <c r="F16" s="46"/>
      <c r="G16" s="46"/>
      <c r="H16" s="46"/>
      <c r="I16" s="47"/>
      <c r="J16" s="6">
        <f t="shared" si="0"/>
        <v>0</v>
      </c>
      <c r="K16" s="8">
        <f>ROUND(J16*(1+I16),2)</f>
        <v>0</v>
      </c>
      <c r="L16" s="9">
        <f t="shared" ref="L16:L20" si="2">ROUND(K16*G16,2)</f>
        <v>0</v>
      </c>
    </row>
    <row r="17" spans="1:13" ht="72" x14ac:dyDescent="0.3">
      <c r="A17" s="1"/>
      <c r="B17" s="26" t="s">
        <v>58</v>
      </c>
      <c r="C17" s="40" t="s">
        <v>46</v>
      </c>
      <c r="D17" s="40" t="s">
        <v>48</v>
      </c>
      <c r="E17" s="41" t="s">
        <v>44</v>
      </c>
      <c r="F17" s="27" t="s">
        <v>49</v>
      </c>
      <c r="G17" s="28">
        <v>1</v>
      </c>
      <c r="H17" s="29">
        <v>1367.14</v>
      </c>
      <c r="I17" s="30">
        <f>$H$6</f>
        <v>0.29420000000000002</v>
      </c>
      <c r="J17" s="6">
        <f t="shared" si="0"/>
        <v>1367.14</v>
      </c>
      <c r="K17" s="8">
        <f t="shared" ref="K17:K20" si="3">ROUND(J17*(1+I17),2)</f>
        <v>1769.35</v>
      </c>
      <c r="L17" s="9">
        <f t="shared" si="2"/>
        <v>1769.35</v>
      </c>
    </row>
    <row r="18" spans="1:13" x14ac:dyDescent="0.3">
      <c r="A18" s="1"/>
      <c r="B18" s="44" t="s">
        <v>60</v>
      </c>
      <c r="C18" s="45"/>
      <c r="D18" s="46"/>
      <c r="E18" s="46" t="s">
        <v>61</v>
      </c>
      <c r="F18" s="46" t="s">
        <v>327</v>
      </c>
      <c r="G18" s="46"/>
      <c r="H18" s="46"/>
      <c r="I18" s="47"/>
      <c r="J18" s="6">
        <f t="shared" si="0"/>
        <v>0</v>
      </c>
      <c r="K18" s="8">
        <f t="shared" si="3"/>
        <v>0</v>
      </c>
      <c r="L18" s="9">
        <f t="shared" si="2"/>
        <v>0</v>
      </c>
      <c r="M18" s="43"/>
    </row>
    <row r="19" spans="1:13" ht="28.8" x14ac:dyDescent="0.3">
      <c r="A19" s="1"/>
      <c r="B19" s="26" t="s">
        <v>62</v>
      </c>
      <c r="C19" s="40" t="s">
        <v>243</v>
      </c>
      <c r="D19" s="40" t="s">
        <v>50</v>
      </c>
      <c r="E19" s="41" t="s">
        <v>328</v>
      </c>
      <c r="F19" s="27" t="s">
        <v>53</v>
      </c>
      <c r="G19" s="28">
        <v>17.43</v>
      </c>
      <c r="H19" s="29">
        <v>8.11</v>
      </c>
      <c r="I19" s="30">
        <f>$H$6</f>
        <v>0.29420000000000002</v>
      </c>
      <c r="J19" s="6">
        <f t="shared" si="0"/>
        <v>8.11</v>
      </c>
      <c r="K19" s="8">
        <f t="shared" si="3"/>
        <v>10.5</v>
      </c>
      <c r="L19" s="9">
        <f t="shared" si="2"/>
        <v>183.02</v>
      </c>
    </row>
    <row r="20" spans="1:13" ht="57.6" x14ac:dyDescent="0.3">
      <c r="A20" s="1"/>
      <c r="B20" s="26" t="s">
        <v>63</v>
      </c>
      <c r="C20" s="40" t="s">
        <v>244</v>
      </c>
      <c r="D20" s="40" t="s">
        <v>48</v>
      </c>
      <c r="E20" s="41" t="s">
        <v>329</v>
      </c>
      <c r="F20" s="27" t="s">
        <v>53</v>
      </c>
      <c r="G20" s="28">
        <v>99.11</v>
      </c>
      <c r="H20" s="29">
        <v>15.69</v>
      </c>
      <c r="I20" s="30">
        <f t="shared" ref="I20:I39" si="4">$H$6</f>
        <v>0.29420000000000002</v>
      </c>
      <c r="J20" s="6">
        <f t="shared" si="0"/>
        <v>15.69</v>
      </c>
      <c r="K20" s="8">
        <f t="shared" si="3"/>
        <v>20.309999999999999</v>
      </c>
      <c r="L20" s="9">
        <f t="shared" si="2"/>
        <v>2012.92</v>
      </c>
    </row>
    <row r="21" spans="1:13" ht="57.6" x14ac:dyDescent="0.3">
      <c r="A21" s="1"/>
      <c r="B21" s="26" t="s">
        <v>65</v>
      </c>
      <c r="C21" s="40" t="s">
        <v>67</v>
      </c>
      <c r="D21" s="40" t="s">
        <v>48</v>
      </c>
      <c r="E21" s="41" t="s">
        <v>68</v>
      </c>
      <c r="F21" s="27" t="s">
        <v>51</v>
      </c>
      <c r="G21" s="28">
        <v>9.02</v>
      </c>
      <c r="H21" s="29">
        <v>9.8699999999999992</v>
      </c>
      <c r="I21" s="30">
        <f t="shared" si="4"/>
        <v>0.29420000000000002</v>
      </c>
      <c r="J21" s="6">
        <f t="shared" ref="J21:J92" si="5">IF(LEFT($H$13,5)="CUSTO",H21,H21/(1+I21))</f>
        <v>9.8699999999999992</v>
      </c>
      <c r="K21" s="8">
        <f t="shared" ref="K21:K92" si="6">ROUND(J21*(1+I21),2)</f>
        <v>12.77</v>
      </c>
      <c r="L21" s="9">
        <f t="shared" ref="L21:L92" si="7">ROUND(K21*G21,2)</f>
        <v>115.19</v>
      </c>
      <c r="M21" s="43"/>
    </row>
    <row r="22" spans="1:13" ht="43.2" x14ac:dyDescent="0.3">
      <c r="A22" s="1"/>
      <c r="B22" s="26" t="s">
        <v>66</v>
      </c>
      <c r="C22" s="40" t="s">
        <v>245</v>
      </c>
      <c r="D22" s="40" t="s">
        <v>48</v>
      </c>
      <c r="E22" s="41" t="s">
        <v>330</v>
      </c>
      <c r="F22" s="27" t="s">
        <v>53</v>
      </c>
      <c r="G22" s="28">
        <v>8.5500000000000007</v>
      </c>
      <c r="H22" s="29">
        <v>14.65</v>
      </c>
      <c r="I22" s="30">
        <f t="shared" si="4"/>
        <v>0.29420000000000002</v>
      </c>
      <c r="J22" s="6">
        <f t="shared" si="5"/>
        <v>14.65</v>
      </c>
      <c r="K22" s="8">
        <f t="shared" si="6"/>
        <v>18.96</v>
      </c>
      <c r="L22" s="9">
        <f t="shared" si="7"/>
        <v>162.11000000000001</v>
      </c>
    </row>
    <row r="23" spans="1:13" x14ac:dyDescent="0.3">
      <c r="A23" s="1"/>
      <c r="B23" s="44" t="s">
        <v>71</v>
      </c>
      <c r="C23" s="45"/>
      <c r="D23" s="46"/>
      <c r="E23" s="46" t="s">
        <v>331</v>
      </c>
      <c r="F23" s="46" t="s">
        <v>327</v>
      </c>
      <c r="G23" s="46"/>
      <c r="H23" s="46"/>
      <c r="I23" s="47"/>
      <c r="J23" s="6">
        <f t="shared" si="5"/>
        <v>0</v>
      </c>
      <c r="K23" s="8">
        <f t="shared" si="6"/>
        <v>0</v>
      </c>
      <c r="L23" s="9">
        <f t="shared" si="7"/>
        <v>0</v>
      </c>
    </row>
    <row r="24" spans="1:13" ht="43.2" x14ac:dyDescent="0.3">
      <c r="A24" s="1"/>
      <c r="B24" s="26" t="s">
        <v>72</v>
      </c>
      <c r="C24" s="40" t="s">
        <v>246</v>
      </c>
      <c r="D24" s="26" t="s">
        <v>240</v>
      </c>
      <c r="E24" s="41" t="s">
        <v>332</v>
      </c>
      <c r="F24" s="27" t="s">
        <v>49</v>
      </c>
      <c r="G24" s="28">
        <v>10</v>
      </c>
      <c r="H24" s="29">
        <v>2825.9500000000003</v>
      </c>
      <c r="I24" s="30">
        <f t="shared" si="4"/>
        <v>0.29420000000000002</v>
      </c>
      <c r="J24" s="6">
        <f t="shared" si="5"/>
        <v>2825.9500000000003</v>
      </c>
      <c r="K24" s="8">
        <f t="shared" si="6"/>
        <v>3657.34</v>
      </c>
      <c r="L24" s="9">
        <f t="shared" si="7"/>
        <v>36573.4</v>
      </c>
    </row>
    <row r="25" spans="1:13" ht="28.8" x14ac:dyDescent="0.3">
      <c r="A25" s="1"/>
      <c r="B25" s="26" t="s">
        <v>74</v>
      </c>
      <c r="C25" s="40" t="s">
        <v>247</v>
      </c>
      <c r="D25" s="26" t="s">
        <v>241</v>
      </c>
      <c r="E25" s="41" t="s">
        <v>333</v>
      </c>
      <c r="F25" s="27" t="s">
        <v>53</v>
      </c>
      <c r="G25" s="28">
        <v>6.6</v>
      </c>
      <c r="H25" s="29">
        <v>559.01</v>
      </c>
      <c r="I25" s="30">
        <f t="shared" si="4"/>
        <v>0.29420000000000002</v>
      </c>
      <c r="J25" s="6">
        <f t="shared" si="5"/>
        <v>559.01</v>
      </c>
      <c r="K25" s="8">
        <f t="shared" si="6"/>
        <v>723.47</v>
      </c>
      <c r="L25" s="9">
        <f t="shared" si="7"/>
        <v>4774.8999999999996</v>
      </c>
    </row>
    <row r="26" spans="1:13" ht="28.8" x14ac:dyDescent="0.3">
      <c r="A26" s="1"/>
      <c r="B26" s="26" t="s">
        <v>75</v>
      </c>
      <c r="C26" s="40">
        <v>93679</v>
      </c>
      <c r="D26" s="26" t="s">
        <v>50</v>
      </c>
      <c r="E26" s="41" t="s">
        <v>334</v>
      </c>
      <c r="F26" s="27" t="s">
        <v>53</v>
      </c>
      <c r="G26" s="28">
        <v>74.97</v>
      </c>
      <c r="H26" s="29">
        <v>81.569999999999993</v>
      </c>
      <c r="I26" s="30">
        <f t="shared" si="4"/>
        <v>0.29420000000000002</v>
      </c>
      <c r="J26" s="6">
        <f t="shared" si="5"/>
        <v>81.569999999999993</v>
      </c>
      <c r="K26" s="8">
        <f t="shared" si="6"/>
        <v>105.57</v>
      </c>
      <c r="L26" s="9">
        <f t="shared" si="7"/>
        <v>7914.58</v>
      </c>
    </row>
    <row r="27" spans="1:13" ht="43.2" x14ac:dyDescent="0.3">
      <c r="A27" s="1"/>
      <c r="B27" s="26" t="s">
        <v>76</v>
      </c>
      <c r="C27" s="40" t="s">
        <v>248</v>
      </c>
      <c r="D27" s="26" t="s">
        <v>48</v>
      </c>
      <c r="E27" s="41" t="s">
        <v>335</v>
      </c>
      <c r="F27" s="27" t="s">
        <v>53</v>
      </c>
      <c r="G27" s="28">
        <v>54.75</v>
      </c>
      <c r="H27" s="29">
        <v>32.549999999999997</v>
      </c>
      <c r="I27" s="30">
        <f t="shared" si="4"/>
        <v>0.29420000000000002</v>
      </c>
      <c r="J27" s="6">
        <f t="shared" si="5"/>
        <v>32.549999999999997</v>
      </c>
      <c r="K27" s="8">
        <f t="shared" si="6"/>
        <v>42.13</v>
      </c>
      <c r="L27" s="9">
        <f t="shared" si="7"/>
        <v>2306.62</v>
      </c>
    </row>
    <row r="28" spans="1:13" ht="28.8" x14ac:dyDescent="0.3">
      <c r="A28" s="1"/>
      <c r="B28" s="26" t="s">
        <v>79</v>
      </c>
      <c r="C28" s="40">
        <v>88489</v>
      </c>
      <c r="D28" s="26" t="s">
        <v>50</v>
      </c>
      <c r="E28" s="41" t="s">
        <v>336</v>
      </c>
      <c r="F28" s="27" t="s">
        <v>53</v>
      </c>
      <c r="G28" s="28">
        <v>54.75</v>
      </c>
      <c r="H28" s="29">
        <v>11.04</v>
      </c>
      <c r="I28" s="30">
        <f t="shared" si="4"/>
        <v>0.29420000000000002</v>
      </c>
      <c r="J28" s="6">
        <f t="shared" si="5"/>
        <v>11.04</v>
      </c>
      <c r="K28" s="8">
        <f t="shared" si="6"/>
        <v>14.29</v>
      </c>
      <c r="L28" s="9">
        <f t="shared" si="7"/>
        <v>782.38</v>
      </c>
    </row>
    <row r="29" spans="1:13" ht="43.2" x14ac:dyDescent="0.3">
      <c r="A29" s="1"/>
      <c r="B29" s="26" t="s">
        <v>80</v>
      </c>
      <c r="C29" s="40">
        <v>101204</v>
      </c>
      <c r="D29" s="26" t="s">
        <v>50</v>
      </c>
      <c r="E29" s="41" t="s">
        <v>337</v>
      </c>
      <c r="F29" s="27" t="s">
        <v>51</v>
      </c>
      <c r="G29" s="28">
        <v>21.96</v>
      </c>
      <c r="H29" s="29">
        <v>37.4</v>
      </c>
      <c r="I29" s="30">
        <f t="shared" si="4"/>
        <v>0.29420000000000002</v>
      </c>
      <c r="J29" s="6">
        <f t="shared" si="5"/>
        <v>37.4</v>
      </c>
      <c r="K29" s="8">
        <f t="shared" si="6"/>
        <v>48.4</v>
      </c>
      <c r="L29" s="9">
        <f t="shared" si="7"/>
        <v>1062.8599999999999</v>
      </c>
    </row>
    <row r="30" spans="1:13" x14ac:dyDescent="0.3">
      <c r="B30" s="44" t="s">
        <v>85</v>
      </c>
      <c r="C30" s="45"/>
      <c r="D30" s="46"/>
      <c r="E30" s="46" t="s">
        <v>338</v>
      </c>
      <c r="F30" s="46" t="s">
        <v>327</v>
      </c>
      <c r="G30" s="46"/>
      <c r="H30" s="46"/>
      <c r="I30" s="47"/>
      <c r="J30" s="6">
        <f t="shared" si="5"/>
        <v>0</v>
      </c>
      <c r="K30" s="8">
        <f t="shared" si="6"/>
        <v>0</v>
      </c>
      <c r="L30" s="9">
        <f t="shared" si="7"/>
        <v>0</v>
      </c>
    </row>
    <row r="31" spans="1:13" x14ac:dyDescent="0.3">
      <c r="B31" s="26" t="s">
        <v>86</v>
      </c>
      <c r="C31" s="40" t="s">
        <v>73</v>
      </c>
      <c r="D31" s="26" t="s">
        <v>240</v>
      </c>
      <c r="E31" s="41" t="s">
        <v>339</v>
      </c>
      <c r="F31" s="31" t="s">
        <v>53</v>
      </c>
      <c r="G31" s="28">
        <v>6</v>
      </c>
      <c r="H31" s="29">
        <v>6.9700000000000006</v>
      </c>
      <c r="I31" s="30">
        <f t="shared" si="4"/>
        <v>0.29420000000000002</v>
      </c>
      <c r="J31" s="6">
        <f t="shared" si="5"/>
        <v>6.9700000000000006</v>
      </c>
      <c r="K31" s="8">
        <f t="shared" si="6"/>
        <v>9.02</v>
      </c>
      <c r="L31" s="9">
        <f t="shared" si="7"/>
        <v>54.12</v>
      </c>
    </row>
    <row r="32" spans="1:13" ht="28.8" x14ac:dyDescent="0.3">
      <c r="B32" s="26" t="s">
        <v>87</v>
      </c>
      <c r="C32" s="40" t="s">
        <v>249</v>
      </c>
      <c r="D32" s="26" t="s">
        <v>50</v>
      </c>
      <c r="E32" s="41" t="s">
        <v>340</v>
      </c>
      <c r="F32" s="27" t="s">
        <v>52</v>
      </c>
      <c r="G32" s="28">
        <v>0.51</v>
      </c>
      <c r="H32" s="29">
        <v>70.290000000000006</v>
      </c>
      <c r="I32" s="30">
        <f t="shared" si="4"/>
        <v>0.29420000000000002</v>
      </c>
      <c r="J32" s="6">
        <f t="shared" si="5"/>
        <v>70.290000000000006</v>
      </c>
      <c r="K32" s="8">
        <f t="shared" si="6"/>
        <v>90.97</v>
      </c>
      <c r="L32" s="9">
        <f t="shared" si="7"/>
        <v>46.39</v>
      </c>
    </row>
    <row r="33" spans="2:12" ht="28.8" x14ac:dyDescent="0.3">
      <c r="B33" s="26" t="s">
        <v>88</v>
      </c>
      <c r="C33" s="40" t="s">
        <v>250</v>
      </c>
      <c r="D33" s="26" t="s">
        <v>48</v>
      </c>
      <c r="E33" s="41" t="s">
        <v>341</v>
      </c>
      <c r="F33" s="27" t="s">
        <v>53</v>
      </c>
      <c r="G33" s="28">
        <v>0.49</v>
      </c>
      <c r="H33" s="29">
        <v>20.43</v>
      </c>
      <c r="I33" s="30">
        <f t="shared" si="4"/>
        <v>0.29420000000000002</v>
      </c>
      <c r="J33" s="6">
        <f t="shared" si="5"/>
        <v>20.43</v>
      </c>
      <c r="K33" s="8">
        <f t="shared" si="6"/>
        <v>26.44</v>
      </c>
      <c r="L33" s="9">
        <f t="shared" si="7"/>
        <v>12.96</v>
      </c>
    </row>
    <row r="34" spans="2:12" ht="28.8" x14ac:dyDescent="0.3">
      <c r="B34" s="26" t="s">
        <v>89</v>
      </c>
      <c r="C34" s="40" t="s">
        <v>77</v>
      </c>
      <c r="D34" s="26" t="s">
        <v>48</v>
      </c>
      <c r="E34" s="41" t="s">
        <v>78</v>
      </c>
      <c r="F34" s="27" t="s">
        <v>52</v>
      </c>
      <c r="G34" s="28">
        <v>0.02</v>
      </c>
      <c r="H34" s="29">
        <v>527.1</v>
      </c>
      <c r="I34" s="30">
        <f t="shared" si="4"/>
        <v>0.29420000000000002</v>
      </c>
      <c r="J34" s="6">
        <f t="shared" si="5"/>
        <v>527.1</v>
      </c>
      <c r="K34" s="8">
        <f t="shared" si="6"/>
        <v>682.17</v>
      </c>
      <c r="L34" s="9">
        <f t="shared" si="7"/>
        <v>13.64</v>
      </c>
    </row>
    <row r="35" spans="2:12" ht="43.2" x14ac:dyDescent="0.3">
      <c r="B35" s="26" t="s">
        <v>121</v>
      </c>
      <c r="C35" s="40" t="s">
        <v>81</v>
      </c>
      <c r="D35" s="26" t="s">
        <v>50</v>
      </c>
      <c r="E35" s="41" t="s">
        <v>82</v>
      </c>
      <c r="F35" s="31" t="s">
        <v>52</v>
      </c>
      <c r="G35" s="28">
        <v>0.44</v>
      </c>
      <c r="H35" s="29">
        <v>485.78</v>
      </c>
      <c r="I35" s="30">
        <f t="shared" si="4"/>
        <v>0.29420000000000002</v>
      </c>
      <c r="J35" s="6">
        <f t="shared" ref="J35:J38" si="8">IF(LEFT($H$13,5)="CUSTO",H35,H35/(1+I35))</f>
        <v>485.78</v>
      </c>
      <c r="K35" s="8">
        <f t="shared" ref="K35:K38" si="9">ROUND(J35*(1+I35),2)</f>
        <v>628.70000000000005</v>
      </c>
      <c r="L35" s="9">
        <f t="shared" ref="L35:L38" si="10">ROUND(K35*G35,2)</f>
        <v>276.63</v>
      </c>
    </row>
    <row r="36" spans="2:12" ht="28.8" x14ac:dyDescent="0.3">
      <c r="B36" s="26" t="s">
        <v>122</v>
      </c>
      <c r="C36" s="40" t="s">
        <v>251</v>
      </c>
      <c r="D36" s="26" t="s">
        <v>50</v>
      </c>
      <c r="E36" s="41" t="s">
        <v>342</v>
      </c>
      <c r="F36" s="27" t="s">
        <v>51</v>
      </c>
      <c r="G36" s="28">
        <v>44</v>
      </c>
      <c r="H36" s="29">
        <v>21.76</v>
      </c>
      <c r="I36" s="30">
        <f t="shared" si="4"/>
        <v>0.29420000000000002</v>
      </c>
      <c r="J36" s="6">
        <f t="shared" si="8"/>
        <v>21.76</v>
      </c>
      <c r="K36" s="8">
        <f t="shared" si="9"/>
        <v>28.16</v>
      </c>
      <c r="L36" s="9">
        <f t="shared" si="10"/>
        <v>1239.04</v>
      </c>
    </row>
    <row r="37" spans="2:12" ht="28.8" x14ac:dyDescent="0.3">
      <c r="B37" s="26" t="s">
        <v>123</v>
      </c>
      <c r="C37" s="40" t="s">
        <v>252</v>
      </c>
      <c r="D37" s="26" t="s">
        <v>50</v>
      </c>
      <c r="E37" s="41" t="s">
        <v>343</v>
      </c>
      <c r="F37" s="27" t="s">
        <v>53</v>
      </c>
      <c r="G37" s="28">
        <v>17.71</v>
      </c>
      <c r="H37" s="29">
        <v>19.38</v>
      </c>
      <c r="I37" s="30">
        <f t="shared" si="4"/>
        <v>0.29420000000000002</v>
      </c>
      <c r="J37" s="6">
        <f t="shared" si="8"/>
        <v>19.38</v>
      </c>
      <c r="K37" s="8">
        <f t="shared" si="9"/>
        <v>25.08</v>
      </c>
      <c r="L37" s="9">
        <f t="shared" si="10"/>
        <v>444.17</v>
      </c>
    </row>
    <row r="38" spans="2:12" x14ac:dyDescent="0.3">
      <c r="B38" s="26" t="s">
        <v>124</v>
      </c>
      <c r="C38" s="40" t="s">
        <v>253</v>
      </c>
      <c r="D38" s="26" t="s">
        <v>242</v>
      </c>
      <c r="E38" s="41" t="s">
        <v>344</v>
      </c>
      <c r="F38" s="27" t="s">
        <v>49</v>
      </c>
      <c r="G38" s="28">
        <v>1</v>
      </c>
      <c r="H38" s="29">
        <v>3626.33</v>
      </c>
      <c r="I38" s="30">
        <f t="shared" si="4"/>
        <v>0.29420000000000002</v>
      </c>
      <c r="J38" s="6">
        <f t="shared" si="8"/>
        <v>3626.33</v>
      </c>
      <c r="K38" s="8">
        <f t="shared" si="9"/>
        <v>4693.2</v>
      </c>
      <c r="L38" s="9">
        <f t="shared" si="10"/>
        <v>4693.2</v>
      </c>
    </row>
    <row r="39" spans="2:12" x14ac:dyDescent="0.3">
      <c r="B39" s="26" t="s">
        <v>125</v>
      </c>
      <c r="C39" s="40" t="s">
        <v>254</v>
      </c>
      <c r="D39" s="26" t="s">
        <v>48</v>
      </c>
      <c r="E39" s="41" t="s">
        <v>345</v>
      </c>
      <c r="F39" s="27" t="s">
        <v>49</v>
      </c>
      <c r="G39" s="28">
        <v>1</v>
      </c>
      <c r="H39" s="29">
        <v>1269.8599999999999</v>
      </c>
      <c r="I39" s="30">
        <f t="shared" si="4"/>
        <v>0.29420000000000002</v>
      </c>
      <c r="J39" s="6">
        <f t="shared" ref="J39" si="11">IF(LEFT($H$13,5)="CUSTO",H39,H39/(1+I39))</f>
        <v>1269.8599999999999</v>
      </c>
      <c r="K39" s="8">
        <f t="shared" ref="K39" si="12">ROUND(J39*(1+I39),2)</f>
        <v>1643.45</v>
      </c>
      <c r="L39" s="9">
        <f t="shared" ref="L39" si="13">ROUND(K39*G39,2)</f>
        <v>1643.45</v>
      </c>
    </row>
    <row r="40" spans="2:12" x14ac:dyDescent="0.3">
      <c r="B40" s="44" t="s">
        <v>90</v>
      </c>
      <c r="C40" s="45"/>
      <c r="D40" s="46"/>
      <c r="E40" s="46" t="s">
        <v>346</v>
      </c>
      <c r="F40" s="46" t="s">
        <v>327</v>
      </c>
      <c r="G40" s="46"/>
      <c r="H40" s="46"/>
      <c r="I40" s="47"/>
      <c r="J40" s="6">
        <f t="shared" si="5"/>
        <v>0</v>
      </c>
      <c r="K40" s="8">
        <f t="shared" si="6"/>
        <v>0</v>
      </c>
      <c r="L40" s="9">
        <f t="shared" si="7"/>
        <v>0</v>
      </c>
    </row>
    <row r="41" spans="2:12" x14ac:dyDescent="0.3">
      <c r="B41" s="44" t="s">
        <v>91</v>
      </c>
      <c r="C41" s="45"/>
      <c r="D41" s="46"/>
      <c r="E41" s="46" t="s">
        <v>61</v>
      </c>
      <c r="F41" s="46"/>
      <c r="G41" s="46"/>
      <c r="H41" s="46"/>
      <c r="I41" s="47"/>
      <c r="J41" s="6">
        <f t="shared" ref="J41" si="14">IF(LEFT($H$13,5)="CUSTO",H41,H41/(1+I41))</f>
        <v>0</v>
      </c>
      <c r="K41" s="8">
        <f t="shared" ref="K41" si="15">ROUND(J41*(1+I41),2)</f>
        <v>0</v>
      </c>
      <c r="L41" s="9">
        <f t="shared" ref="L41" si="16">ROUND(K41*G41,2)</f>
        <v>0</v>
      </c>
    </row>
    <row r="42" spans="2:12" x14ac:dyDescent="0.3">
      <c r="B42" s="26" t="s">
        <v>134</v>
      </c>
      <c r="C42" s="40" t="s">
        <v>255</v>
      </c>
      <c r="D42" s="26" t="s">
        <v>48</v>
      </c>
      <c r="E42" s="41" t="s">
        <v>347</v>
      </c>
      <c r="F42" s="27" t="s">
        <v>53</v>
      </c>
      <c r="G42" s="28">
        <v>337.64</v>
      </c>
      <c r="H42" s="29">
        <v>2.69</v>
      </c>
      <c r="I42" s="30">
        <f t="shared" ref="I42:I61" si="17">$H$6</f>
        <v>0.29420000000000002</v>
      </c>
      <c r="J42" s="6">
        <f t="shared" si="5"/>
        <v>2.69</v>
      </c>
      <c r="K42" s="8">
        <f t="shared" si="6"/>
        <v>3.48</v>
      </c>
      <c r="L42" s="9">
        <f t="shared" si="7"/>
        <v>1174.99</v>
      </c>
    </row>
    <row r="43" spans="2:12" ht="43.2" x14ac:dyDescent="0.3">
      <c r="B43" s="26" t="s">
        <v>135</v>
      </c>
      <c r="C43" s="40" t="s">
        <v>69</v>
      </c>
      <c r="D43" s="26" t="s">
        <v>48</v>
      </c>
      <c r="E43" s="41" t="s">
        <v>70</v>
      </c>
      <c r="F43" s="27" t="s">
        <v>53</v>
      </c>
      <c r="G43" s="28">
        <v>43.88</v>
      </c>
      <c r="H43" s="29">
        <v>14.65</v>
      </c>
      <c r="I43" s="30">
        <f t="shared" si="17"/>
        <v>0.29420000000000002</v>
      </c>
      <c r="J43" s="6">
        <f t="shared" ref="J43:J44" si="18">IF(LEFT($H$13,5)="CUSTO",H43,H43/(1+I43))</f>
        <v>14.65</v>
      </c>
      <c r="K43" s="8">
        <f t="shared" ref="K43:K44" si="19">ROUND(J43*(1+I43),2)</f>
        <v>18.96</v>
      </c>
      <c r="L43" s="9">
        <f t="shared" ref="L43:L44" si="20">ROUND(K43*G43,2)</f>
        <v>831.96</v>
      </c>
    </row>
    <row r="44" spans="2:12" ht="57.6" x14ac:dyDescent="0.3">
      <c r="B44" s="26" t="s">
        <v>136</v>
      </c>
      <c r="C44" s="40" t="s">
        <v>244</v>
      </c>
      <c r="D44" s="26" t="s">
        <v>48</v>
      </c>
      <c r="E44" s="41" t="s">
        <v>329</v>
      </c>
      <c r="F44" s="27" t="s">
        <v>53</v>
      </c>
      <c r="G44" s="28">
        <v>43.88</v>
      </c>
      <c r="H44" s="29">
        <v>15.69</v>
      </c>
      <c r="I44" s="30">
        <f t="shared" si="17"/>
        <v>0.29420000000000002</v>
      </c>
      <c r="J44" s="6">
        <f t="shared" si="18"/>
        <v>15.69</v>
      </c>
      <c r="K44" s="8">
        <f t="shared" si="19"/>
        <v>20.309999999999999</v>
      </c>
      <c r="L44" s="9">
        <f t="shared" si="20"/>
        <v>891.2</v>
      </c>
    </row>
    <row r="45" spans="2:12" ht="28.8" x14ac:dyDescent="0.3">
      <c r="B45" s="26" t="s">
        <v>137</v>
      </c>
      <c r="C45" s="40">
        <v>97632</v>
      </c>
      <c r="D45" s="26" t="s">
        <v>50</v>
      </c>
      <c r="E45" s="41" t="s">
        <v>348</v>
      </c>
      <c r="F45" s="27" t="s">
        <v>51</v>
      </c>
      <c r="G45" s="28">
        <v>11.74</v>
      </c>
      <c r="H45" s="29">
        <v>2.25</v>
      </c>
      <c r="I45" s="30">
        <f t="shared" si="17"/>
        <v>0.29420000000000002</v>
      </c>
      <c r="J45" s="6">
        <f t="shared" ref="J45:J49" si="21">IF(LEFT($H$13,5)="CUSTO",H45,H45/(1+I45))</f>
        <v>2.25</v>
      </c>
      <c r="K45" s="8">
        <f t="shared" ref="K45:K49" si="22">ROUND(J45*(1+I45),2)</f>
        <v>2.91</v>
      </c>
      <c r="L45" s="9">
        <f t="shared" ref="L45:L49" si="23">ROUND(K45*G45,2)</f>
        <v>34.159999999999997</v>
      </c>
    </row>
    <row r="46" spans="2:12" x14ac:dyDescent="0.3">
      <c r="B46" s="44" t="s">
        <v>138</v>
      </c>
      <c r="C46" s="45"/>
      <c r="D46" s="46"/>
      <c r="E46" s="46" t="s">
        <v>349</v>
      </c>
      <c r="F46" s="46"/>
      <c r="G46" s="46"/>
      <c r="H46" s="46"/>
      <c r="I46" s="47"/>
      <c r="J46" s="6">
        <f t="shared" si="21"/>
        <v>0</v>
      </c>
      <c r="K46" s="8">
        <f t="shared" si="22"/>
        <v>0</v>
      </c>
      <c r="L46" s="9">
        <f t="shared" si="23"/>
        <v>0</v>
      </c>
    </row>
    <row r="47" spans="2:12" ht="43.2" x14ac:dyDescent="0.3">
      <c r="B47" s="26" t="s">
        <v>139</v>
      </c>
      <c r="C47" s="40">
        <v>90950</v>
      </c>
      <c r="D47" s="26" t="s">
        <v>50</v>
      </c>
      <c r="E47" s="41" t="s">
        <v>350</v>
      </c>
      <c r="F47" s="27" t="s">
        <v>53</v>
      </c>
      <c r="G47" s="28">
        <v>43.88</v>
      </c>
      <c r="H47" s="29">
        <v>85.48</v>
      </c>
      <c r="I47" s="30">
        <f t="shared" si="17"/>
        <v>0.29420000000000002</v>
      </c>
      <c r="J47" s="6">
        <f t="shared" si="21"/>
        <v>85.48</v>
      </c>
      <c r="K47" s="8">
        <f t="shared" si="22"/>
        <v>110.63</v>
      </c>
      <c r="L47" s="9">
        <f t="shared" si="23"/>
        <v>4854.4399999999996</v>
      </c>
    </row>
    <row r="48" spans="2:12" ht="43.2" x14ac:dyDescent="0.3">
      <c r="B48" s="26" t="s">
        <v>140</v>
      </c>
      <c r="C48" s="40">
        <v>87257</v>
      </c>
      <c r="D48" s="26" t="s">
        <v>50</v>
      </c>
      <c r="E48" s="41" t="s">
        <v>351</v>
      </c>
      <c r="F48" s="27" t="s">
        <v>53</v>
      </c>
      <c r="G48" s="28">
        <v>43.88</v>
      </c>
      <c r="H48" s="29">
        <v>84.19</v>
      </c>
      <c r="I48" s="30">
        <f t="shared" si="17"/>
        <v>0.29420000000000002</v>
      </c>
      <c r="J48" s="6">
        <f t="shared" si="21"/>
        <v>84.19</v>
      </c>
      <c r="K48" s="8">
        <f t="shared" si="22"/>
        <v>108.96</v>
      </c>
      <c r="L48" s="9">
        <f t="shared" si="23"/>
        <v>4781.16</v>
      </c>
    </row>
    <row r="49" spans="2:12" ht="28.8" x14ac:dyDescent="0.3">
      <c r="B49" s="26" t="s">
        <v>141</v>
      </c>
      <c r="C49" s="40">
        <v>88650</v>
      </c>
      <c r="D49" s="26" t="s">
        <v>50</v>
      </c>
      <c r="E49" s="41" t="s">
        <v>352</v>
      </c>
      <c r="F49" s="27" t="s">
        <v>51</v>
      </c>
      <c r="G49" s="28">
        <v>11.74</v>
      </c>
      <c r="H49" s="29">
        <v>15.44</v>
      </c>
      <c r="I49" s="30">
        <f t="shared" si="17"/>
        <v>0.29420000000000002</v>
      </c>
      <c r="J49" s="6">
        <f t="shared" si="21"/>
        <v>15.44</v>
      </c>
      <c r="K49" s="8">
        <f t="shared" si="22"/>
        <v>19.98</v>
      </c>
      <c r="L49" s="9">
        <f t="shared" si="23"/>
        <v>234.57</v>
      </c>
    </row>
    <row r="50" spans="2:12" ht="28.8" x14ac:dyDescent="0.3">
      <c r="B50" s="26" t="s">
        <v>142</v>
      </c>
      <c r="C50" s="40" t="s">
        <v>256</v>
      </c>
      <c r="D50" s="26" t="s">
        <v>50</v>
      </c>
      <c r="E50" s="41" t="s">
        <v>353</v>
      </c>
      <c r="F50" s="27" t="s">
        <v>53</v>
      </c>
      <c r="G50" s="28">
        <v>337.64</v>
      </c>
      <c r="H50" s="29">
        <v>3.38</v>
      </c>
      <c r="I50" s="30">
        <f t="shared" si="17"/>
        <v>0.29420000000000002</v>
      </c>
      <c r="J50" s="6">
        <f t="shared" ref="J50:J51" si="24">IF(LEFT($H$13,5)="CUSTO",H50,H50/(1+I50))</f>
        <v>3.38</v>
      </c>
      <c r="K50" s="8">
        <f t="shared" ref="K50:K51" si="25">ROUND(J50*(1+I50),2)</f>
        <v>4.37</v>
      </c>
      <c r="L50" s="9">
        <f t="shared" ref="L50:L51" si="26">ROUND(K50*G50,2)</f>
        <v>1475.49</v>
      </c>
    </row>
    <row r="51" spans="2:12" ht="28.8" x14ac:dyDescent="0.3">
      <c r="B51" s="26" t="s">
        <v>143</v>
      </c>
      <c r="C51" s="40" t="s">
        <v>257</v>
      </c>
      <c r="D51" s="26" t="s">
        <v>50</v>
      </c>
      <c r="E51" s="41" t="s">
        <v>336</v>
      </c>
      <c r="F51" s="27" t="s">
        <v>53</v>
      </c>
      <c r="G51" s="28">
        <v>337.64</v>
      </c>
      <c r="H51" s="29">
        <v>11.04</v>
      </c>
      <c r="I51" s="30">
        <f t="shared" si="17"/>
        <v>0.29420000000000002</v>
      </c>
      <c r="J51" s="6">
        <f t="shared" si="24"/>
        <v>11.04</v>
      </c>
      <c r="K51" s="8">
        <f t="shared" si="25"/>
        <v>14.29</v>
      </c>
      <c r="L51" s="9">
        <f t="shared" si="26"/>
        <v>4824.88</v>
      </c>
    </row>
    <row r="52" spans="2:12" ht="28.8" x14ac:dyDescent="0.3">
      <c r="B52" s="26" t="s">
        <v>144</v>
      </c>
      <c r="C52" s="40" t="s">
        <v>258</v>
      </c>
      <c r="D52" s="26" t="s">
        <v>48</v>
      </c>
      <c r="E52" s="41" t="s">
        <v>354</v>
      </c>
      <c r="F52" s="27" t="s">
        <v>53</v>
      </c>
      <c r="G52" s="28">
        <v>21</v>
      </c>
      <c r="H52" s="29">
        <v>34.28</v>
      </c>
      <c r="I52" s="30">
        <f t="shared" si="17"/>
        <v>0.29420000000000002</v>
      </c>
      <c r="J52" s="6">
        <f t="shared" ref="J52" si="27">IF(LEFT($H$13,5)="CUSTO",H52,H52/(1+I52))</f>
        <v>34.28</v>
      </c>
      <c r="K52" s="8">
        <f t="shared" ref="K52" si="28">ROUND(J52*(1+I52),2)</f>
        <v>44.37</v>
      </c>
      <c r="L52" s="9">
        <f t="shared" ref="L52" si="29">ROUND(K52*G52,2)</f>
        <v>931.77</v>
      </c>
    </row>
    <row r="53" spans="2:12" x14ac:dyDescent="0.3">
      <c r="B53" s="44" t="s">
        <v>92</v>
      </c>
      <c r="C53" s="45"/>
      <c r="D53" s="46"/>
      <c r="E53" s="46" t="s">
        <v>355</v>
      </c>
      <c r="F53" s="46" t="s">
        <v>327</v>
      </c>
      <c r="G53" s="46"/>
      <c r="H53" s="46"/>
      <c r="I53" s="47"/>
      <c r="J53" s="6">
        <f t="shared" si="5"/>
        <v>0</v>
      </c>
      <c r="K53" s="8">
        <f t="shared" si="6"/>
        <v>0</v>
      </c>
      <c r="L53" s="9">
        <f t="shared" si="7"/>
        <v>0</v>
      </c>
    </row>
    <row r="54" spans="2:12" ht="43.2" x14ac:dyDescent="0.3">
      <c r="B54" s="26" t="s">
        <v>93</v>
      </c>
      <c r="C54" s="26" t="s">
        <v>259</v>
      </c>
      <c r="D54" s="26" t="s">
        <v>48</v>
      </c>
      <c r="E54" s="41" t="s">
        <v>356</v>
      </c>
      <c r="F54" s="27" t="s">
        <v>53</v>
      </c>
      <c r="G54" s="28">
        <v>74.2</v>
      </c>
      <c r="H54" s="29">
        <v>203.87</v>
      </c>
      <c r="I54" s="30">
        <f t="shared" si="17"/>
        <v>0.29420000000000002</v>
      </c>
      <c r="J54" s="6">
        <f t="shared" si="5"/>
        <v>203.87</v>
      </c>
      <c r="K54" s="8">
        <f t="shared" si="6"/>
        <v>263.85000000000002</v>
      </c>
      <c r="L54" s="9">
        <f t="shared" si="7"/>
        <v>19577.669999999998</v>
      </c>
    </row>
    <row r="55" spans="2:12" ht="43.2" x14ac:dyDescent="0.3">
      <c r="B55" s="26" t="s">
        <v>94</v>
      </c>
      <c r="C55" s="26" t="s">
        <v>260</v>
      </c>
      <c r="D55" s="26" t="s">
        <v>50</v>
      </c>
      <c r="E55" s="41" t="s">
        <v>357</v>
      </c>
      <c r="F55" s="27" t="s">
        <v>53</v>
      </c>
      <c r="G55" s="28">
        <v>74.2</v>
      </c>
      <c r="H55" s="29">
        <v>6.12</v>
      </c>
      <c r="I55" s="30">
        <f t="shared" si="17"/>
        <v>0.29420000000000002</v>
      </c>
      <c r="J55" s="6">
        <f t="shared" si="5"/>
        <v>6.12</v>
      </c>
      <c r="K55" s="8">
        <f t="shared" si="6"/>
        <v>7.92</v>
      </c>
      <c r="L55" s="9">
        <f t="shared" si="7"/>
        <v>587.66</v>
      </c>
    </row>
    <row r="56" spans="2:12" ht="57.6" x14ac:dyDescent="0.3">
      <c r="B56" s="26" t="s">
        <v>95</v>
      </c>
      <c r="C56" s="26" t="s">
        <v>261</v>
      </c>
      <c r="D56" s="26" t="s">
        <v>50</v>
      </c>
      <c r="E56" s="41" t="s">
        <v>358</v>
      </c>
      <c r="F56" s="27" t="s">
        <v>53</v>
      </c>
      <c r="G56" s="28">
        <v>74.2</v>
      </c>
      <c r="H56" s="29">
        <v>24.21</v>
      </c>
      <c r="I56" s="30">
        <f t="shared" si="17"/>
        <v>0.29420000000000002</v>
      </c>
      <c r="J56" s="6">
        <f t="shared" si="5"/>
        <v>24.21</v>
      </c>
      <c r="K56" s="8">
        <f t="shared" si="6"/>
        <v>31.33</v>
      </c>
      <c r="L56" s="9">
        <f t="shared" si="7"/>
        <v>2324.69</v>
      </c>
    </row>
    <row r="57" spans="2:12" ht="28.8" x14ac:dyDescent="0.3">
      <c r="B57" s="26" t="s">
        <v>96</v>
      </c>
      <c r="C57" s="26">
        <v>6081</v>
      </c>
      <c r="D57" s="26" t="s">
        <v>50</v>
      </c>
      <c r="E57" s="41" t="s">
        <v>359</v>
      </c>
      <c r="F57" s="27" t="s">
        <v>52</v>
      </c>
      <c r="G57" s="28">
        <v>17.920000000000002</v>
      </c>
      <c r="H57" s="29">
        <v>51.12</v>
      </c>
      <c r="I57" s="30">
        <f t="shared" si="17"/>
        <v>0.29420000000000002</v>
      </c>
      <c r="J57" s="6">
        <f t="shared" si="5"/>
        <v>51.12</v>
      </c>
      <c r="K57" s="8">
        <f t="shared" si="6"/>
        <v>66.16</v>
      </c>
      <c r="L57" s="9">
        <f t="shared" si="7"/>
        <v>1185.5899999999999</v>
      </c>
    </row>
    <row r="58" spans="2:12" x14ac:dyDescent="0.3">
      <c r="B58" s="26" t="s">
        <v>99</v>
      </c>
      <c r="C58" s="26" t="s">
        <v>262</v>
      </c>
      <c r="D58" s="26" t="s">
        <v>48</v>
      </c>
      <c r="E58" s="41" t="s">
        <v>360</v>
      </c>
      <c r="F58" s="27" t="s">
        <v>52</v>
      </c>
      <c r="G58" s="28">
        <v>17.920000000000002</v>
      </c>
      <c r="H58" s="29">
        <v>24.23</v>
      </c>
      <c r="I58" s="30">
        <f t="shared" si="17"/>
        <v>0.29420000000000002</v>
      </c>
      <c r="J58" s="6">
        <f t="shared" si="5"/>
        <v>24.23</v>
      </c>
      <c r="K58" s="8">
        <f t="shared" si="6"/>
        <v>31.36</v>
      </c>
      <c r="L58" s="9">
        <f t="shared" si="7"/>
        <v>561.97</v>
      </c>
    </row>
    <row r="59" spans="2:12" ht="43.2" x14ac:dyDescent="0.3">
      <c r="B59" s="26" t="s">
        <v>102</v>
      </c>
      <c r="C59" s="26" t="s">
        <v>100</v>
      </c>
      <c r="D59" s="26" t="s">
        <v>50</v>
      </c>
      <c r="E59" s="41" t="s">
        <v>101</v>
      </c>
      <c r="F59" s="27" t="s">
        <v>52</v>
      </c>
      <c r="G59" s="28">
        <v>2.35</v>
      </c>
      <c r="H59" s="29">
        <v>729.25</v>
      </c>
      <c r="I59" s="30">
        <f t="shared" si="17"/>
        <v>0.29420000000000002</v>
      </c>
      <c r="J59" s="6">
        <f t="shared" si="5"/>
        <v>729.25</v>
      </c>
      <c r="K59" s="8">
        <f t="shared" si="6"/>
        <v>943.8</v>
      </c>
      <c r="L59" s="9">
        <f t="shared" si="7"/>
        <v>2217.9299999999998</v>
      </c>
    </row>
    <row r="60" spans="2:12" ht="28.8" x14ac:dyDescent="0.3">
      <c r="B60" s="26" t="s">
        <v>126</v>
      </c>
      <c r="C60" s="26" t="s">
        <v>256</v>
      </c>
      <c r="D60" s="26" t="s">
        <v>50</v>
      </c>
      <c r="E60" s="41" t="s">
        <v>353</v>
      </c>
      <c r="F60" s="27" t="s">
        <v>53</v>
      </c>
      <c r="G60" s="28">
        <v>99.4</v>
      </c>
      <c r="H60" s="29">
        <v>3.38</v>
      </c>
      <c r="I60" s="30">
        <f t="shared" si="17"/>
        <v>0.29420000000000002</v>
      </c>
      <c r="J60" s="6">
        <f t="shared" ref="J60:J61" si="30">IF(LEFT($H$13,5)="CUSTO",H60,H60/(1+I60))</f>
        <v>3.38</v>
      </c>
      <c r="K60" s="8">
        <f t="shared" ref="K60:K61" si="31">ROUND(J60*(1+I60),2)</f>
        <v>4.37</v>
      </c>
      <c r="L60" s="9">
        <f t="shared" ref="L60:L61" si="32">ROUND(K60*G60,2)</f>
        <v>434.38</v>
      </c>
    </row>
    <row r="61" spans="2:12" ht="28.8" x14ac:dyDescent="0.3">
      <c r="B61" s="26" t="s">
        <v>127</v>
      </c>
      <c r="C61" s="26" t="s">
        <v>257</v>
      </c>
      <c r="D61" s="26" t="s">
        <v>50</v>
      </c>
      <c r="E61" s="41" t="s">
        <v>336</v>
      </c>
      <c r="F61" s="27" t="s">
        <v>53</v>
      </c>
      <c r="G61" s="28">
        <v>99.4</v>
      </c>
      <c r="H61" s="29">
        <v>11.04</v>
      </c>
      <c r="I61" s="30">
        <f t="shared" si="17"/>
        <v>0.29420000000000002</v>
      </c>
      <c r="J61" s="6">
        <f t="shared" si="30"/>
        <v>11.04</v>
      </c>
      <c r="K61" s="8">
        <f t="shared" si="31"/>
        <v>14.29</v>
      </c>
      <c r="L61" s="9">
        <f t="shared" si="32"/>
        <v>1420.43</v>
      </c>
    </row>
    <row r="62" spans="2:12" x14ac:dyDescent="0.3">
      <c r="B62" s="44" t="s">
        <v>103</v>
      </c>
      <c r="C62" s="45"/>
      <c r="D62" s="46"/>
      <c r="E62" s="46" t="s">
        <v>361</v>
      </c>
      <c r="F62" s="46" t="s">
        <v>327</v>
      </c>
      <c r="G62" s="46"/>
      <c r="H62" s="46"/>
      <c r="I62" s="47"/>
      <c r="J62" s="6">
        <f t="shared" si="5"/>
        <v>0</v>
      </c>
      <c r="K62" s="8">
        <f t="shared" si="6"/>
        <v>0</v>
      </c>
      <c r="L62" s="9">
        <f t="shared" si="7"/>
        <v>0</v>
      </c>
    </row>
    <row r="63" spans="2:12" x14ac:dyDescent="0.3">
      <c r="B63" s="44" t="s">
        <v>105</v>
      </c>
      <c r="C63" s="45"/>
      <c r="D63" s="46"/>
      <c r="E63" s="46" t="s">
        <v>362</v>
      </c>
      <c r="F63" s="46" t="s">
        <v>327</v>
      </c>
      <c r="G63" s="46"/>
      <c r="H63" s="46"/>
      <c r="I63" s="47"/>
      <c r="J63" s="6">
        <f t="shared" ref="J63" si="33">IF(LEFT($H$13,5)="CUSTO",H63,H63/(1+I63))</f>
        <v>0</v>
      </c>
      <c r="K63" s="8">
        <f t="shared" ref="K63" si="34">ROUND(J63*(1+I63),2)</f>
        <v>0</v>
      </c>
      <c r="L63" s="9">
        <f t="shared" ref="L63" si="35">ROUND(K63*G63,2)</f>
        <v>0</v>
      </c>
    </row>
    <row r="64" spans="2:12" x14ac:dyDescent="0.3">
      <c r="B64" s="26" t="s">
        <v>145</v>
      </c>
      <c r="C64" s="26" t="s">
        <v>73</v>
      </c>
      <c r="D64" s="26" t="s">
        <v>240</v>
      </c>
      <c r="E64" s="41" t="s">
        <v>339</v>
      </c>
      <c r="F64" s="27" t="s">
        <v>53</v>
      </c>
      <c r="G64" s="28">
        <v>34.96</v>
      </c>
      <c r="H64" s="29">
        <v>6.9700000000000006</v>
      </c>
      <c r="I64" s="30">
        <f t="shared" ref="I64:I85" si="36">$H$6</f>
        <v>0.29420000000000002</v>
      </c>
      <c r="J64" s="6">
        <f t="shared" si="5"/>
        <v>6.9700000000000006</v>
      </c>
      <c r="K64" s="8">
        <f t="shared" si="6"/>
        <v>9.02</v>
      </c>
      <c r="L64" s="9">
        <f t="shared" si="7"/>
        <v>315.33999999999997</v>
      </c>
    </row>
    <row r="65" spans="2:12" ht="28.8" x14ac:dyDescent="0.3">
      <c r="B65" s="26" t="s">
        <v>146</v>
      </c>
      <c r="C65" s="26" t="s">
        <v>249</v>
      </c>
      <c r="D65" s="26" t="s">
        <v>50</v>
      </c>
      <c r="E65" s="41" t="s">
        <v>340</v>
      </c>
      <c r="F65" s="27" t="s">
        <v>52</v>
      </c>
      <c r="G65" s="28">
        <v>3.9</v>
      </c>
      <c r="H65" s="29">
        <v>70.290000000000006</v>
      </c>
      <c r="I65" s="30">
        <f t="shared" si="36"/>
        <v>0.29420000000000002</v>
      </c>
      <c r="J65" s="6">
        <f t="shared" si="5"/>
        <v>70.290000000000006</v>
      </c>
      <c r="K65" s="8">
        <f t="shared" si="6"/>
        <v>90.97</v>
      </c>
      <c r="L65" s="9">
        <f t="shared" si="7"/>
        <v>354.78</v>
      </c>
    </row>
    <row r="66" spans="2:12" ht="28.8" x14ac:dyDescent="0.3">
      <c r="B66" s="26" t="s">
        <v>147</v>
      </c>
      <c r="C66" s="26" t="s">
        <v>250</v>
      </c>
      <c r="D66" s="26" t="s">
        <v>48</v>
      </c>
      <c r="E66" s="41" t="s">
        <v>341</v>
      </c>
      <c r="F66" s="27" t="s">
        <v>53</v>
      </c>
      <c r="G66" s="28">
        <v>6</v>
      </c>
      <c r="H66" s="29">
        <v>20.43</v>
      </c>
      <c r="I66" s="30">
        <f t="shared" si="36"/>
        <v>0.29420000000000002</v>
      </c>
      <c r="J66" s="6">
        <f t="shared" si="5"/>
        <v>20.43</v>
      </c>
      <c r="K66" s="8">
        <f t="shared" si="6"/>
        <v>26.44</v>
      </c>
      <c r="L66" s="9">
        <f t="shared" si="7"/>
        <v>158.63999999999999</v>
      </c>
    </row>
    <row r="67" spans="2:12" ht="28.8" x14ac:dyDescent="0.3">
      <c r="B67" s="26" t="s">
        <v>148</v>
      </c>
      <c r="C67" s="26" t="s">
        <v>77</v>
      </c>
      <c r="D67" s="26" t="s">
        <v>48</v>
      </c>
      <c r="E67" s="41" t="s">
        <v>78</v>
      </c>
      <c r="F67" s="27" t="s">
        <v>52</v>
      </c>
      <c r="G67" s="28">
        <v>0.3</v>
      </c>
      <c r="H67" s="29">
        <v>527.1</v>
      </c>
      <c r="I67" s="30">
        <f t="shared" si="36"/>
        <v>0.29420000000000002</v>
      </c>
      <c r="J67" s="6">
        <f t="shared" ref="J67:J69" si="37">IF(LEFT($H$13,5)="CUSTO",H67,H67/(1+I67))</f>
        <v>527.1</v>
      </c>
      <c r="K67" s="8">
        <f t="shared" ref="K67:K69" si="38">ROUND(J67*(1+I67),2)</f>
        <v>682.17</v>
      </c>
      <c r="L67" s="9">
        <f t="shared" ref="L67:L69" si="39">ROUND(K67*G67,2)</f>
        <v>204.65</v>
      </c>
    </row>
    <row r="68" spans="2:12" ht="43.2" x14ac:dyDescent="0.3">
      <c r="B68" s="26" t="s">
        <v>149</v>
      </c>
      <c r="C68" s="26" t="s">
        <v>81</v>
      </c>
      <c r="D68" s="26" t="s">
        <v>50</v>
      </c>
      <c r="E68" s="41" t="s">
        <v>82</v>
      </c>
      <c r="F68" s="27" t="s">
        <v>52</v>
      </c>
      <c r="G68" s="28">
        <v>2.9</v>
      </c>
      <c r="H68" s="29">
        <v>485.78</v>
      </c>
      <c r="I68" s="30">
        <f t="shared" si="36"/>
        <v>0.29420000000000002</v>
      </c>
      <c r="J68" s="6">
        <f t="shared" si="37"/>
        <v>485.78</v>
      </c>
      <c r="K68" s="8">
        <f t="shared" si="38"/>
        <v>628.70000000000005</v>
      </c>
      <c r="L68" s="9">
        <f t="shared" si="39"/>
        <v>1823.23</v>
      </c>
    </row>
    <row r="69" spans="2:12" ht="28.8" x14ac:dyDescent="0.3">
      <c r="B69" s="26" t="s">
        <v>150</v>
      </c>
      <c r="C69" s="26" t="s">
        <v>263</v>
      </c>
      <c r="D69" s="26" t="s">
        <v>50</v>
      </c>
      <c r="E69" s="41" t="s">
        <v>363</v>
      </c>
      <c r="F69" s="27" t="s">
        <v>51</v>
      </c>
      <c r="G69" s="28">
        <v>76.319999999999993</v>
      </c>
      <c r="H69" s="29">
        <v>169.88</v>
      </c>
      <c r="I69" s="30">
        <f t="shared" si="36"/>
        <v>0.29420000000000002</v>
      </c>
      <c r="J69" s="6">
        <f t="shared" si="37"/>
        <v>169.88</v>
      </c>
      <c r="K69" s="8">
        <f t="shared" si="38"/>
        <v>219.86</v>
      </c>
      <c r="L69" s="9">
        <f t="shared" si="39"/>
        <v>16779.72</v>
      </c>
    </row>
    <row r="70" spans="2:12" ht="28.8" x14ac:dyDescent="0.3">
      <c r="B70" s="26" t="s">
        <v>151</v>
      </c>
      <c r="C70" s="26" t="s">
        <v>252</v>
      </c>
      <c r="D70" s="26" t="s">
        <v>50</v>
      </c>
      <c r="E70" s="41" t="s">
        <v>343</v>
      </c>
      <c r="F70" s="27" t="s">
        <v>53</v>
      </c>
      <c r="G70" s="28">
        <v>58.33</v>
      </c>
      <c r="H70" s="29">
        <v>19.38</v>
      </c>
      <c r="I70" s="30">
        <f t="shared" si="36"/>
        <v>0.29420000000000002</v>
      </c>
      <c r="J70" s="6">
        <f t="shared" ref="J70:J74" si="40">IF(LEFT($H$13,5)="CUSTO",H70,H70/(1+I70))</f>
        <v>19.38</v>
      </c>
      <c r="K70" s="8">
        <f t="shared" ref="K70:K74" si="41">ROUND(J70*(1+I70),2)</f>
        <v>25.08</v>
      </c>
      <c r="L70" s="9">
        <f t="shared" ref="L70:L74" si="42">ROUND(K70*G70,2)</f>
        <v>1462.92</v>
      </c>
    </row>
    <row r="71" spans="2:12" x14ac:dyDescent="0.3">
      <c r="B71" s="44" t="s">
        <v>106</v>
      </c>
      <c r="C71" s="45"/>
      <c r="D71" s="46"/>
      <c r="E71" s="46" t="s">
        <v>364</v>
      </c>
      <c r="F71" s="46" t="s">
        <v>327</v>
      </c>
      <c r="G71" s="46"/>
      <c r="H71" s="46"/>
      <c r="I71" s="47"/>
      <c r="J71" s="6">
        <f t="shared" si="40"/>
        <v>0</v>
      </c>
      <c r="K71" s="8">
        <f t="shared" si="41"/>
        <v>0</v>
      </c>
      <c r="L71" s="9">
        <f t="shared" si="42"/>
        <v>0</v>
      </c>
    </row>
    <row r="72" spans="2:12" ht="43.2" x14ac:dyDescent="0.3">
      <c r="B72" s="26" t="s">
        <v>152</v>
      </c>
      <c r="C72" s="26" t="s">
        <v>264</v>
      </c>
      <c r="D72" s="26" t="s">
        <v>48</v>
      </c>
      <c r="E72" s="41" t="s">
        <v>365</v>
      </c>
      <c r="F72" s="27" t="s">
        <v>53</v>
      </c>
      <c r="G72" s="28">
        <v>34.96</v>
      </c>
      <c r="H72" s="29">
        <v>4.49</v>
      </c>
      <c r="I72" s="30">
        <f t="shared" si="36"/>
        <v>0.29420000000000002</v>
      </c>
      <c r="J72" s="6">
        <f t="shared" si="40"/>
        <v>4.49</v>
      </c>
      <c r="K72" s="8">
        <f t="shared" si="41"/>
        <v>5.81</v>
      </c>
      <c r="L72" s="9">
        <f t="shared" si="42"/>
        <v>203.12</v>
      </c>
    </row>
    <row r="73" spans="2:12" ht="28.8" x14ac:dyDescent="0.3">
      <c r="B73" s="26" t="s">
        <v>153</v>
      </c>
      <c r="C73" s="26" t="s">
        <v>77</v>
      </c>
      <c r="D73" s="26" t="s">
        <v>48</v>
      </c>
      <c r="E73" s="41" t="s">
        <v>78</v>
      </c>
      <c r="F73" s="27" t="s">
        <v>52</v>
      </c>
      <c r="G73" s="28">
        <v>1.75</v>
      </c>
      <c r="H73" s="29">
        <v>527.1</v>
      </c>
      <c r="I73" s="30">
        <f t="shared" si="36"/>
        <v>0.29420000000000002</v>
      </c>
      <c r="J73" s="6">
        <f t="shared" si="40"/>
        <v>527.1</v>
      </c>
      <c r="K73" s="8">
        <f t="shared" si="41"/>
        <v>682.17</v>
      </c>
      <c r="L73" s="9">
        <f t="shared" si="42"/>
        <v>1193.8</v>
      </c>
    </row>
    <row r="74" spans="2:12" ht="43.2" x14ac:dyDescent="0.3">
      <c r="B74" s="26" t="s">
        <v>154</v>
      </c>
      <c r="C74" s="26" t="s">
        <v>265</v>
      </c>
      <c r="D74" s="26" t="s">
        <v>48</v>
      </c>
      <c r="E74" s="41" t="s">
        <v>366</v>
      </c>
      <c r="F74" s="27" t="s">
        <v>53</v>
      </c>
      <c r="G74" s="28">
        <v>34.96</v>
      </c>
      <c r="H74" s="29">
        <v>84.72</v>
      </c>
      <c r="I74" s="30">
        <f t="shared" si="36"/>
        <v>0.29420000000000002</v>
      </c>
      <c r="J74" s="6">
        <f t="shared" si="40"/>
        <v>84.72</v>
      </c>
      <c r="K74" s="8">
        <f t="shared" si="41"/>
        <v>109.64</v>
      </c>
      <c r="L74" s="9">
        <f t="shared" si="42"/>
        <v>3833.01</v>
      </c>
    </row>
    <row r="75" spans="2:12" x14ac:dyDescent="0.3">
      <c r="B75" s="44" t="s">
        <v>107</v>
      </c>
      <c r="C75" s="45"/>
      <c r="D75" s="46"/>
      <c r="E75" s="46" t="s">
        <v>367</v>
      </c>
      <c r="F75" s="46" t="s">
        <v>327</v>
      </c>
      <c r="G75" s="46"/>
      <c r="H75" s="46"/>
      <c r="I75" s="47"/>
      <c r="J75" s="6">
        <f t="shared" ref="J75:J77" si="43">IF(LEFT($H$13,5)="CUSTO",H75,H75/(1+I75))</f>
        <v>0</v>
      </c>
      <c r="K75" s="8">
        <f t="shared" ref="K75:K77" si="44">ROUND(J75*(1+I75),2)</f>
        <v>0</v>
      </c>
      <c r="L75" s="9">
        <f t="shared" ref="L75:L77" si="45">ROUND(K75*G75,2)</f>
        <v>0</v>
      </c>
    </row>
    <row r="76" spans="2:12" ht="28.8" x14ac:dyDescent="0.3">
      <c r="B76" s="26" t="s">
        <v>155</v>
      </c>
      <c r="C76" s="26" t="s">
        <v>266</v>
      </c>
      <c r="D76" s="26" t="s">
        <v>48</v>
      </c>
      <c r="E76" s="41" t="s">
        <v>368</v>
      </c>
      <c r="F76" s="27" t="s">
        <v>53</v>
      </c>
      <c r="G76" s="28">
        <v>60.44</v>
      </c>
      <c r="H76" s="29">
        <v>141.82</v>
      </c>
      <c r="I76" s="30">
        <f t="shared" si="36"/>
        <v>0.29420000000000002</v>
      </c>
      <c r="J76" s="6">
        <f t="shared" si="43"/>
        <v>141.82</v>
      </c>
      <c r="K76" s="8">
        <f t="shared" si="44"/>
        <v>183.54</v>
      </c>
      <c r="L76" s="9">
        <f t="shared" si="45"/>
        <v>11093.16</v>
      </c>
    </row>
    <row r="77" spans="2:12" ht="28.8" x14ac:dyDescent="0.3">
      <c r="B77" s="26" t="s">
        <v>156</v>
      </c>
      <c r="C77" s="26" t="s">
        <v>267</v>
      </c>
      <c r="D77" s="26" t="s">
        <v>50</v>
      </c>
      <c r="E77" s="41" t="s">
        <v>369</v>
      </c>
      <c r="F77" s="27" t="s">
        <v>53</v>
      </c>
      <c r="G77" s="28">
        <v>60.44</v>
      </c>
      <c r="H77" s="29">
        <v>65.569999999999993</v>
      </c>
      <c r="I77" s="30">
        <f t="shared" si="36"/>
        <v>0.29420000000000002</v>
      </c>
      <c r="J77" s="6">
        <f t="shared" si="43"/>
        <v>65.569999999999993</v>
      </c>
      <c r="K77" s="8">
        <f t="shared" si="44"/>
        <v>84.86</v>
      </c>
      <c r="L77" s="9">
        <f t="shared" si="45"/>
        <v>5128.9399999999996</v>
      </c>
    </row>
    <row r="78" spans="2:12" x14ac:dyDescent="0.3">
      <c r="B78" s="44" t="s">
        <v>108</v>
      </c>
      <c r="C78" s="45"/>
      <c r="D78" s="46"/>
      <c r="E78" s="46" t="s">
        <v>370</v>
      </c>
      <c r="F78" s="46" t="s">
        <v>327</v>
      </c>
      <c r="G78" s="46"/>
      <c r="H78" s="46"/>
      <c r="I78" s="47"/>
      <c r="J78" s="6">
        <f t="shared" si="5"/>
        <v>0</v>
      </c>
      <c r="K78" s="8">
        <f t="shared" si="6"/>
        <v>0</v>
      </c>
      <c r="L78" s="9">
        <f t="shared" si="7"/>
        <v>0</v>
      </c>
    </row>
    <row r="79" spans="2:12" ht="28.8" x14ac:dyDescent="0.3">
      <c r="B79" s="26" t="s">
        <v>109</v>
      </c>
      <c r="C79" s="26" t="s">
        <v>83</v>
      </c>
      <c r="D79" s="26" t="s">
        <v>48</v>
      </c>
      <c r="E79" s="41" t="s">
        <v>84</v>
      </c>
      <c r="F79" s="27" t="s">
        <v>53</v>
      </c>
      <c r="G79" s="28">
        <v>2.52</v>
      </c>
      <c r="H79" s="29">
        <v>63.09</v>
      </c>
      <c r="I79" s="30">
        <f t="shared" si="36"/>
        <v>0.29420000000000002</v>
      </c>
      <c r="J79" s="6">
        <f t="shared" si="5"/>
        <v>63.09</v>
      </c>
      <c r="K79" s="8">
        <f t="shared" si="6"/>
        <v>81.650000000000006</v>
      </c>
      <c r="L79" s="9">
        <f t="shared" si="7"/>
        <v>205.76</v>
      </c>
    </row>
    <row r="80" spans="2:12" ht="28.8" x14ac:dyDescent="0.3">
      <c r="B80" s="26" t="s">
        <v>128</v>
      </c>
      <c r="C80" s="26">
        <v>6081</v>
      </c>
      <c r="D80" s="26" t="s">
        <v>50</v>
      </c>
      <c r="E80" s="41" t="s">
        <v>359</v>
      </c>
      <c r="F80" s="27" t="s">
        <v>52</v>
      </c>
      <c r="G80" s="28">
        <v>0.44</v>
      </c>
      <c r="H80" s="29">
        <v>51.12</v>
      </c>
      <c r="I80" s="30">
        <f t="shared" si="36"/>
        <v>0.29420000000000002</v>
      </c>
      <c r="J80" s="6">
        <f t="shared" ref="J80:J81" si="46">IF(LEFT($H$13,5)="CUSTO",H80,H80/(1+I80))</f>
        <v>51.12</v>
      </c>
      <c r="K80" s="8">
        <f t="shared" ref="K80:K81" si="47">ROUND(J80*(1+I80),2)</f>
        <v>66.16</v>
      </c>
      <c r="L80" s="9">
        <f t="shared" ref="L80:L81" si="48">ROUND(K80*G80,2)</f>
        <v>29.11</v>
      </c>
    </row>
    <row r="81" spans="2:12" x14ac:dyDescent="0.3">
      <c r="B81" s="26" t="s">
        <v>129</v>
      </c>
      <c r="C81" s="26" t="s">
        <v>262</v>
      </c>
      <c r="D81" s="26" t="s">
        <v>48</v>
      </c>
      <c r="E81" s="41" t="s">
        <v>360</v>
      </c>
      <c r="F81" s="27" t="s">
        <v>52</v>
      </c>
      <c r="G81" s="28">
        <v>0.44</v>
      </c>
      <c r="H81" s="29">
        <v>24.23</v>
      </c>
      <c r="I81" s="30">
        <f t="shared" si="36"/>
        <v>0.29420000000000002</v>
      </c>
      <c r="J81" s="6">
        <f t="shared" si="46"/>
        <v>24.23</v>
      </c>
      <c r="K81" s="8">
        <f t="shared" si="47"/>
        <v>31.36</v>
      </c>
      <c r="L81" s="9">
        <f t="shared" si="48"/>
        <v>13.8</v>
      </c>
    </row>
    <row r="82" spans="2:12" ht="43.2" x14ac:dyDescent="0.3">
      <c r="B82" s="26" t="s">
        <v>130</v>
      </c>
      <c r="C82" s="26" t="s">
        <v>260</v>
      </c>
      <c r="D82" s="26" t="s">
        <v>50</v>
      </c>
      <c r="E82" s="41" t="s">
        <v>357</v>
      </c>
      <c r="F82" s="27" t="s">
        <v>53</v>
      </c>
      <c r="G82" s="28">
        <v>2.52</v>
      </c>
      <c r="H82" s="29">
        <v>6.12</v>
      </c>
      <c r="I82" s="30">
        <f t="shared" si="36"/>
        <v>0.29420000000000002</v>
      </c>
      <c r="J82" s="6">
        <f t="shared" ref="J82:J85" si="49">IF(LEFT($H$13,5)="CUSTO",H82,H82/(1+I82))</f>
        <v>6.12</v>
      </c>
      <c r="K82" s="8">
        <f t="shared" ref="K82:K85" si="50">ROUND(J82*(1+I82),2)</f>
        <v>7.92</v>
      </c>
      <c r="L82" s="9">
        <f t="shared" ref="L82:L85" si="51">ROUND(K82*G82,2)</f>
        <v>19.96</v>
      </c>
    </row>
    <row r="83" spans="2:12" ht="43.2" x14ac:dyDescent="0.3">
      <c r="B83" s="26" t="s">
        <v>131</v>
      </c>
      <c r="C83" s="26" t="s">
        <v>268</v>
      </c>
      <c r="D83" s="26" t="s">
        <v>48</v>
      </c>
      <c r="E83" s="41" t="s">
        <v>371</v>
      </c>
      <c r="F83" s="27" t="s">
        <v>53</v>
      </c>
      <c r="G83" s="28">
        <v>3.03</v>
      </c>
      <c r="H83" s="29">
        <v>30.75</v>
      </c>
      <c r="I83" s="30">
        <f t="shared" si="36"/>
        <v>0.29420000000000002</v>
      </c>
      <c r="J83" s="6">
        <f t="shared" si="49"/>
        <v>30.75</v>
      </c>
      <c r="K83" s="8">
        <f t="shared" si="50"/>
        <v>39.799999999999997</v>
      </c>
      <c r="L83" s="9">
        <f t="shared" si="51"/>
        <v>120.59</v>
      </c>
    </row>
    <row r="84" spans="2:12" ht="28.8" x14ac:dyDescent="0.3">
      <c r="B84" s="26" t="s">
        <v>132</v>
      </c>
      <c r="C84" s="26" t="s">
        <v>269</v>
      </c>
      <c r="D84" s="26" t="s">
        <v>48</v>
      </c>
      <c r="E84" s="41" t="s">
        <v>372</v>
      </c>
      <c r="F84" s="27" t="s">
        <v>53</v>
      </c>
      <c r="G84" s="28">
        <v>3.03</v>
      </c>
      <c r="H84" s="29">
        <v>212.56</v>
      </c>
      <c r="I84" s="30">
        <f t="shared" si="36"/>
        <v>0.29420000000000002</v>
      </c>
      <c r="J84" s="6">
        <f t="shared" si="49"/>
        <v>212.56</v>
      </c>
      <c r="K84" s="8">
        <f t="shared" si="50"/>
        <v>275.10000000000002</v>
      </c>
      <c r="L84" s="9">
        <f t="shared" si="51"/>
        <v>833.55</v>
      </c>
    </row>
    <row r="85" spans="2:12" ht="57.6" x14ac:dyDescent="0.3">
      <c r="B85" s="26" t="s">
        <v>133</v>
      </c>
      <c r="C85" s="26" t="s">
        <v>270</v>
      </c>
      <c r="D85" s="26" t="s">
        <v>50</v>
      </c>
      <c r="E85" s="41" t="s">
        <v>373</v>
      </c>
      <c r="F85" s="27" t="s">
        <v>51</v>
      </c>
      <c r="G85" s="28">
        <v>6</v>
      </c>
      <c r="H85" s="29">
        <v>64.14</v>
      </c>
      <c r="I85" s="30">
        <f t="shared" si="36"/>
        <v>0.29420000000000002</v>
      </c>
      <c r="J85" s="6">
        <f t="shared" si="49"/>
        <v>64.14</v>
      </c>
      <c r="K85" s="8">
        <f t="shared" si="50"/>
        <v>83.01</v>
      </c>
      <c r="L85" s="9">
        <f t="shared" si="51"/>
        <v>498.06</v>
      </c>
    </row>
    <row r="86" spans="2:12" x14ac:dyDescent="0.3">
      <c r="B86" s="44" t="s">
        <v>110</v>
      </c>
      <c r="C86" s="45"/>
      <c r="D86" s="46"/>
      <c r="E86" s="46" t="s">
        <v>374</v>
      </c>
      <c r="F86" s="46" t="s">
        <v>327</v>
      </c>
      <c r="G86" s="46"/>
      <c r="H86" s="46"/>
      <c r="I86" s="47"/>
      <c r="J86" s="6">
        <f t="shared" si="5"/>
        <v>0</v>
      </c>
      <c r="K86" s="8">
        <f t="shared" si="6"/>
        <v>0</v>
      </c>
      <c r="L86" s="9">
        <f t="shared" si="7"/>
        <v>0</v>
      </c>
    </row>
    <row r="87" spans="2:12" x14ac:dyDescent="0.3">
      <c r="B87" s="44" t="s">
        <v>111</v>
      </c>
      <c r="C87" s="45"/>
      <c r="D87" s="46"/>
      <c r="E87" s="46" t="s">
        <v>61</v>
      </c>
      <c r="F87" s="46" t="s">
        <v>327</v>
      </c>
      <c r="G87" s="46"/>
      <c r="H87" s="46"/>
      <c r="I87" s="47"/>
      <c r="J87" s="6">
        <f t="shared" ref="J87" si="52">IF(LEFT($H$13,5)="CUSTO",H87,H87/(1+I87))</f>
        <v>0</v>
      </c>
      <c r="K87" s="8">
        <f t="shared" ref="K87" si="53">ROUND(J87*(1+I87),2)</f>
        <v>0</v>
      </c>
      <c r="L87" s="9">
        <f t="shared" ref="L87" si="54">ROUND(K87*G87,2)</f>
        <v>0</v>
      </c>
    </row>
    <row r="88" spans="2:12" ht="43.2" x14ac:dyDescent="0.3">
      <c r="B88" s="26" t="s">
        <v>157</v>
      </c>
      <c r="C88" s="26" t="s">
        <v>69</v>
      </c>
      <c r="D88" s="26" t="s">
        <v>48</v>
      </c>
      <c r="E88" s="41" t="s">
        <v>70</v>
      </c>
      <c r="F88" s="27" t="s">
        <v>53</v>
      </c>
      <c r="G88" s="28">
        <v>39.79</v>
      </c>
      <c r="H88" s="29">
        <v>14.65</v>
      </c>
      <c r="I88" s="30">
        <f t="shared" ref="I88:I123" si="55">$H$6</f>
        <v>0.29420000000000002</v>
      </c>
      <c r="J88" s="6">
        <f t="shared" si="5"/>
        <v>14.65</v>
      </c>
      <c r="K88" s="8">
        <f t="shared" si="6"/>
        <v>18.96</v>
      </c>
      <c r="L88" s="9">
        <f t="shared" si="7"/>
        <v>754.42</v>
      </c>
    </row>
    <row r="89" spans="2:12" ht="43.2" x14ac:dyDescent="0.3">
      <c r="B89" s="26" t="s">
        <v>158</v>
      </c>
      <c r="C89" s="26" t="s">
        <v>271</v>
      </c>
      <c r="D89" s="26" t="s">
        <v>48</v>
      </c>
      <c r="E89" s="41" t="s">
        <v>375</v>
      </c>
      <c r="F89" s="27" t="s">
        <v>52</v>
      </c>
      <c r="G89" s="28">
        <v>1.0900000000000001</v>
      </c>
      <c r="H89" s="29">
        <v>256.67</v>
      </c>
      <c r="I89" s="30">
        <f t="shared" si="55"/>
        <v>0.29420000000000002</v>
      </c>
      <c r="J89" s="6">
        <f t="shared" si="5"/>
        <v>256.67</v>
      </c>
      <c r="K89" s="8">
        <f t="shared" si="6"/>
        <v>332.18</v>
      </c>
      <c r="L89" s="9">
        <f t="shared" si="7"/>
        <v>362.08</v>
      </c>
    </row>
    <row r="90" spans="2:12" ht="43.2" x14ac:dyDescent="0.3">
      <c r="B90" s="26" t="s">
        <v>159</v>
      </c>
      <c r="C90" s="26" t="s">
        <v>272</v>
      </c>
      <c r="D90" s="26" t="s">
        <v>48</v>
      </c>
      <c r="E90" s="41" t="s">
        <v>376</v>
      </c>
      <c r="F90" s="27" t="s">
        <v>52</v>
      </c>
      <c r="G90" s="28">
        <v>0.99</v>
      </c>
      <c r="H90" s="29">
        <v>92.63</v>
      </c>
      <c r="I90" s="30">
        <f t="shared" si="55"/>
        <v>0.29420000000000002</v>
      </c>
      <c r="J90" s="6">
        <f t="shared" si="5"/>
        <v>92.63</v>
      </c>
      <c r="K90" s="8">
        <f t="shared" si="6"/>
        <v>119.88</v>
      </c>
      <c r="L90" s="9">
        <f t="shared" si="7"/>
        <v>118.68</v>
      </c>
    </row>
    <row r="91" spans="2:12" ht="57.6" x14ac:dyDescent="0.3">
      <c r="B91" s="26" t="s">
        <v>160</v>
      </c>
      <c r="C91" s="26" t="s">
        <v>273</v>
      </c>
      <c r="D91" s="26" t="s">
        <v>48</v>
      </c>
      <c r="E91" s="41" t="s">
        <v>377</v>
      </c>
      <c r="F91" s="27" t="s">
        <v>51</v>
      </c>
      <c r="G91" s="28">
        <v>0.24</v>
      </c>
      <c r="H91" s="29">
        <v>7.7</v>
      </c>
      <c r="I91" s="30">
        <f t="shared" si="55"/>
        <v>0.29420000000000002</v>
      </c>
      <c r="J91" s="6">
        <f t="shared" si="5"/>
        <v>7.7</v>
      </c>
      <c r="K91" s="8">
        <f t="shared" si="6"/>
        <v>9.9700000000000006</v>
      </c>
      <c r="L91" s="9">
        <f t="shared" si="7"/>
        <v>2.39</v>
      </c>
    </row>
    <row r="92" spans="2:12" ht="57.6" x14ac:dyDescent="0.3">
      <c r="B92" s="26" t="s">
        <v>161</v>
      </c>
      <c r="C92" s="26" t="s">
        <v>274</v>
      </c>
      <c r="D92" s="26" t="s">
        <v>48</v>
      </c>
      <c r="E92" s="41" t="s">
        <v>378</v>
      </c>
      <c r="F92" s="27" t="s">
        <v>53</v>
      </c>
      <c r="G92" s="28">
        <v>66.459999999999994</v>
      </c>
      <c r="H92" s="29">
        <v>18.309999999999999</v>
      </c>
      <c r="I92" s="30">
        <f t="shared" si="55"/>
        <v>0.29420000000000002</v>
      </c>
      <c r="J92" s="6">
        <f t="shared" si="5"/>
        <v>18.309999999999999</v>
      </c>
      <c r="K92" s="8">
        <f t="shared" si="6"/>
        <v>23.7</v>
      </c>
      <c r="L92" s="9">
        <f t="shared" si="7"/>
        <v>1575.1</v>
      </c>
    </row>
    <row r="93" spans="2:12" ht="28.8" x14ac:dyDescent="0.3">
      <c r="B93" s="26" t="s">
        <v>162</v>
      </c>
      <c r="C93" s="26" t="s">
        <v>275</v>
      </c>
      <c r="D93" s="26" t="s">
        <v>50</v>
      </c>
      <c r="E93" s="41" t="s">
        <v>379</v>
      </c>
      <c r="F93" s="27" t="s">
        <v>51</v>
      </c>
      <c r="G93" s="28">
        <v>37.11</v>
      </c>
      <c r="H93" s="29">
        <v>2.25</v>
      </c>
      <c r="I93" s="30">
        <f t="shared" si="55"/>
        <v>0.29420000000000002</v>
      </c>
      <c r="J93" s="6">
        <f t="shared" ref="J93:J101" si="56">IF(LEFT($H$13,5)="CUSTO",H93,H93/(1+I93))</f>
        <v>2.25</v>
      </c>
      <c r="K93" s="8">
        <f t="shared" ref="K93:K101" si="57">ROUND(J93*(1+I93),2)</f>
        <v>2.91</v>
      </c>
      <c r="L93" s="9">
        <f t="shared" ref="L93:L101" si="58">ROUND(K93*G93,2)</f>
        <v>107.99</v>
      </c>
    </row>
    <row r="94" spans="2:12" ht="28.8" x14ac:dyDescent="0.3">
      <c r="B94" s="26" t="s">
        <v>163</v>
      </c>
      <c r="C94" s="26" t="s">
        <v>243</v>
      </c>
      <c r="D94" s="26" t="s">
        <v>50</v>
      </c>
      <c r="E94" s="41" t="s">
        <v>328</v>
      </c>
      <c r="F94" s="27" t="s">
        <v>53</v>
      </c>
      <c r="G94" s="28">
        <v>3.36</v>
      </c>
      <c r="H94" s="29">
        <v>8.11</v>
      </c>
      <c r="I94" s="30">
        <f t="shared" si="55"/>
        <v>0.29420000000000002</v>
      </c>
      <c r="J94" s="6">
        <f t="shared" si="56"/>
        <v>8.11</v>
      </c>
      <c r="K94" s="8">
        <f t="shared" si="57"/>
        <v>10.5</v>
      </c>
      <c r="L94" s="9">
        <f t="shared" si="58"/>
        <v>35.28</v>
      </c>
    </row>
    <row r="95" spans="2:12" ht="57.6" x14ac:dyDescent="0.3">
      <c r="B95" s="26" t="s">
        <v>164</v>
      </c>
      <c r="C95" s="26" t="s">
        <v>276</v>
      </c>
      <c r="D95" s="26" t="s">
        <v>48</v>
      </c>
      <c r="E95" s="41" t="s">
        <v>380</v>
      </c>
      <c r="F95" s="27" t="s">
        <v>49</v>
      </c>
      <c r="G95" s="28">
        <v>7</v>
      </c>
      <c r="H95" s="29">
        <v>37.99</v>
      </c>
      <c r="I95" s="30">
        <f t="shared" si="55"/>
        <v>0.29420000000000002</v>
      </c>
      <c r="J95" s="6">
        <f t="shared" si="56"/>
        <v>37.99</v>
      </c>
      <c r="K95" s="8">
        <f t="shared" si="57"/>
        <v>49.17</v>
      </c>
      <c r="L95" s="9">
        <f t="shared" si="58"/>
        <v>344.19</v>
      </c>
    </row>
    <row r="96" spans="2:12" x14ac:dyDescent="0.3">
      <c r="B96" s="44" t="s">
        <v>112</v>
      </c>
      <c r="C96" s="45"/>
      <c r="D96" s="46"/>
      <c r="E96" s="46" t="s">
        <v>381</v>
      </c>
      <c r="F96" s="46" t="s">
        <v>327</v>
      </c>
      <c r="G96" s="46"/>
      <c r="H96" s="46"/>
      <c r="I96" s="47"/>
      <c r="J96" s="6">
        <f t="shared" si="56"/>
        <v>0</v>
      </c>
      <c r="K96" s="8">
        <f t="shared" si="57"/>
        <v>0</v>
      </c>
      <c r="L96" s="9">
        <f t="shared" si="58"/>
        <v>0</v>
      </c>
    </row>
    <row r="97" spans="2:12" ht="43.2" x14ac:dyDescent="0.3">
      <c r="B97" s="26" t="s">
        <v>165</v>
      </c>
      <c r="C97" s="26" t="s">
        <v>97</v>
      </c>
      <c r="D97" s="26" t="s">
        <v>50</v>
      </c>
      <c r="E97" s="41" t="s">
        <v>98</v>
      </c>
      <c r="F97" s="27" t="s">
        <v>53</v>
      </c>
      <c r="G97" s="28">
        <v>34.4</v>
      </c>
      <c r="H97" s="29">
        <v>61.47</v>
      </c>
      <c r="I97" s="30">
        <f t="shared" si="55"/>
        <v>0.29420000000000002</v>
      </c>
      <c r="J97" s="6">
        <f t="shared" si="56"/>
        <v>61.47</v>
      </c>
      <c r="K97" s="8">
        <f t="shared" si="57"/>
        <v>79.55</v>
      </c>
      <c r="L97" s="9">
        <f t="shared" si="58"/>
        <v>2736.52</v>
      </c>
    </row>
    <row r="98" spans="2:12" ht="43.2" x14ac:dyDescent="0.3">
      <c r="B98" s="26" t="s">
        <v>166</v>
      </c>
      <c r="C98" s="26">
        <v>87256</v>
      </c>
      <c r="D98" s="26" t="s">
        <v>50</v>
      </c>
      <c r="E98" s="41" t="s">
        <v>382</v>
      </c>
      <c r="F98" s="27" t="s">
        <v>53</v>
      </c>
      <c r="G98" s="28">
        <v>48.4</v>
      </c>
      <c r="H98" s="29">
        <v>93.31</v>
      </c>
      <c r="I98" s="30">
        <f t="shared" si="55"/>
        <v>0.29420000000000002</v>
      </c>
      <c r="J98" s="6">
        <f t="shared" si="56"/>
        <v>93.31</v>
      </c>
      <c r="K98" s="8">
        <f t="shared" si="57"/>
        <v>120.76</v>
      </c>
      <c r="L98" s="9">
        <f t="shared" si="58"/>
        <v>5844.78</v>
      </c>
    </row>
    <row r="99" spans="2:12" ht="28.8" x14ac:dyDescent="0.3">
      <c r="B99" s="26" t="s">
        <v>167</v>
      </c>
      <c r="C99" s="26" t="s">
        <v>277</v>
      </c>
      <c r="D99" s="26" t="s">
        <v>50</v>
      </c>
      <c r="E99" s="41" t="s">
        <v>383</v>
      </c>
      <c r="F99" s="27" t="s">
        <v>52</v>
      </c>
      <c r="G99" s="28">
        <v>2.21</v>
      </c>
      <c r="H99" s="29">
        <v>90.98</v>
      </c>
      <c r="I99" s="30">
        <f t="shared" si="55"/>
        <v>0.29420000000000002</v>
      </c>
      <c r="J99" s="6">
        <f t="shared" si="56"/>
        <v>90.98</v>
      </c>
      <c r="K99" s="8">
        <f t="shared" si="57"/>
        <v>117.75</v>
      </c>
      <c r="L99" s="9">
        <f t="shared" si="58"/>
        <v>260.23</v>
      </c>
    </row>
    <row r="100" spans="2:12" ht="43.2" x14ac:dyDescent="0.3">
      <c r="B100" s="26" t="s">
        <v>168</v>
      </c>
      <c r="C100" s="26" t="s">
        <v>278</v>
      </c>
      <c r="D100" s="26" t="s">
        <v>48</v>
      </c>
      <c r="E100" s="41" t="s">
        <v>384</v>
      </c>
      <c r="F100" s="27" t="s">
        <v>53</v>
      </c>
      <c r="G100" s="28">
        <v>5.93</v>
      </c>
      <c r="H100" s="29">
        <v>140.58000000000001</v>
      </c>
      <c r="I100" s="30">
        <f t="shared" si="55"/>
        <v>0.29420000000000002</v>
      </c>
      <c r="J100" s="6">
        <f t="shared" si="56"/>
        <v>140.58000000000001</v>
      </c>
      <c r="K100" s="8">
        <f t="shared" si="57"/>
        <v>181.94</v>
      </c>
      <c r="L100" s="9">
        <f t="shared" si="58"/>
        <v>1078.9000000000001</v>
      </c>
    </row>
    <row r="101" spans="2:12" ht="43.2" x14ac:dyDescent="0.3">
      <c r="B101" s="26" t="s">
        <v>169</v>
      </c>
      <c r="C101" s="26" t="s">
        <v>260</v>
      </c>
      <c r="D101" s="26" t="s">
        <v>50</v>
      </c>
      <c r="E101" s="41" t="s">
        <v>357</v>
      </c>
      <c r="F101" s="27" t="s">
        <v>53</v>
      </c>
      <c r="G101" s="28">
        <v>2.4500000000000002</v>
      </c>
      <c r="H101" s="29">
        <v>6.12</v>
      </c>
      <c r="I101" s="30">
        <f t="shared" si="55"/>
        <v>0.29420000000000002</v>
      </c>
      <c r="J101" s="6">
        <f t="shared" si="56"/>
        <v>6.12</v>
      </c>
      <c r="K101" s="8">
        <f t="shared" si="57"/>
        <v>7.92</v>
      </c>
      <c r="L101" s="9">
        <f t="shared" si="58"/>
        <v>19.399999999999999</v>
      </c>
    </row>
    <row r="102" spans="2:12" ht="43.2" x14ac:dyDescent="0.3">
      <c r="B102" s="26" t="s">
        <v>170</v>
      </c>
      <c r="C102" s="26" t="s">
        <v>248</v>
      </c>
      <c r="D102" s="26" t="s">
        <v>48</v>
      </c>
      <c r="E102" s="41" t="s">
        <v>335</v>
      </c>
      <c r="F102" s="27" t="s">
        <v>53</v>
      </c>
      <c r="G102" s="28">
        <v>2.4500000000000002</v>
      </c>
      <c r="H102" s="29">
        <v>32.549999999999997</v>
      </c>
      <c r="I102" s="30">
        <f t="shared" si="55"/>
        <v>0.29420000000000002</v>
      </c>
      <c r="J102" s="6">
        <f t="shared" ref="J102:J104" si="59">IF(LEFT($H$13,5)="CUSTO",H102,H102/(1+I102))</f>
        <v>32.549999999999997</v>
      </c>
      <c r="K102" s="8">
        <f t="shared" ref="K102:K104" si="60">ROUND(J102*(1+I102),2)</f>
        <v>42.13</v>
      </c>
      <c r="L102" s="9">
        <f t="shared" ref="L102:L104" si="61">ROUND(K102*G102,2)</f>
        <v>103.22</v>
      </c>
    </row>
    <row r="103" spans="2:12" ht="28.8" x14ac:dyDescent="0.3">
      <c r="B103" s="26" t="s">
        <v>171</v>
      </c>
      <c r="C103" s="26">
        <v>6081</v>
      </c>
      <c r="D103" s="26" t="s">
        <v>50</v>
      </c>
      <c r="E103" s="41" t="s">
        <v>359</v>
      </c>
      <c r="F103" s="27" t="s">
        <v>52</v>
      </c>
      <c r="G103" s="28">
        <v>3.68</v>
      </c>
      <c r="H103" s="29">
        <v>51.12</v>
      </c>
      <c r="I103" s="30">
        <f t="shared" si="55"/>
        <v>0.29420000000000002</v>
      </c>
      <c r="J103" s="6">
        <f t="shared" si="59"/>
        <v>51.12</v>
      </c>
      <c r="K103" s="8">
        <f t="shared" si="60"/>
        <v>66.16</v>
      </c>
      <c r="L103" s="9">
        <f t="shared" si="61"/>
        <v>243.47</v>
      </c>
    </row>
    <row r="104" spans="2:12" x14ac:dyDescent="0.3">
      <c r="B104" s="26" t="s">
        <v>172</v>
      </c>
      <c r="C104" s="26" t="s">
        <v>262</v>
      </c>
      <c r="D104" s="26" t="s">
        <v>48</v>
      </c>
      <c r="E104" s="41" t="s">
        <v>360</v>
      </c>
      <c r="F104" s="27" t="s">
        <v>52</v>
      </c>
      <c r="G104" s="28">
        <v>3.68</v>
      </c>
      <c r="H104" s="29">
        <v>24.23</v>
      </c>
      <c r="I104" s="30">
        <f t="shared" si="55"/>
        <v>0.29420000000000002</v>
      </c>
      <c r="J104" s="6">
        <f t="shared" si="59"/>
        <v>24.23</v>
      </c>
      <c r="K104" s="8">
        <f t="shared" si="60"/>
        <v>31.36</v>
      </c>
      <c r="L104" s="9">
        <f t="shared" si="61"/>
        <v>115.4</v>
      </c>
    </row>
    <row r="105" spans="2:12" ht="43.2" x14ac:dyDescent="0.3">
      <c r="B105" s="26" t="s">
        <v>173</v>
      </c>
      <c r="C105" s="26" t="s">
        <v>100</v>
      </c>
      <c r="D105" s="26" t="s">
        <v>50</v>
      </c>
      <c r="E105" s="41" t="s">
        <v>101</v>
      </c>
      <c r="F105" s="27" t="s">
        <v>52</v>
      </c>
      <c r="G105" s="28">
        <v>1.1200000000000001</v>
      </c>
      <c r="H105" s="29">
        <v>729.25</v>
      </c>
      <c r="I105" s="30">
        <f t="shared" si="55"/>
        <v>0.29420000000000002</v>
      </c>
      <c r="J105" s="6">
        <f t="shared" ref="J105:J111" si="62">IF(LEFT($H$13,5)="CUSTO",H105,H105/(1+I105))</f>
        <v>729.25</v>
      </c>
      <c r="K105" s="8">
        <f t="shared" ref="K105:K111" si="63">ROUND(J105*(1+I105),2)</f>
        <v>943.8</v>
      </c>
      <c r="L105" s="9">
        <f t="shared" ref="L105:L111" si="64">ROUND(K105*G105,2)</f>
        <v>1057.06</v>
      </c>
    </row>
    <row r="106" spans="2:12" ht="28.8" x14ac:dyDescent="0.3">
      <c r="B106" s="26" t="s">
        <v>174</v>
      </c>
      <c r="C106" s="26">
        <v>88650</v>
      </c>
      <c r="D106" s="26" t="s">
        <v>50</v>
      </c>
      <c r="E106" s="41" t="s">
        <v>352</v>
      </c>
      <c r="F106" s="27" t="s">
        <v>51</v>
      </c>
      <c r="G106" s="28">
        <v>59.93</v>
      </c>
      <c r="H106" s="29">
        <v>15.44</v>
      </c>
      <c r="I106" s="30">
        <f t="shared" si="55"/>
        <v>0.29420000000000002</v>
      </c>
      <c r="J106" s="6">
        <f t="shared" si="62"/>
        <v>15.44</v>
      </c>
      <c r="K106" s="8">
        <f t="shared" si="63"/>
        <v>19.98</v>
      </c>
      <c r="L106" s="9">
        <f t="shared" si="64"/>
        <v>1197.4000000000001</v>
      </c>
    </row>
    <row r="107" spans="2:12" ht="28.8" x14ac:dyDescent="0.3">
      <c r="B107" s="26" t="s">
        <v>175</v>
      </c>
      <c r="C107" s="26" t="s">
        <v>279</v>
      </c>
      <c r="D107" s="26" t="s">
        <v>48</v>
      </c>
      <c r="E107" s="41" t="s">
        <v>385</v>
      </c>
      <c r="F107" s="27" t="s">
        <v>53</v>
      </c>
      <c r="G107" s="28">
        <v>0.24</v>
      </c>
      <c r="H107" s="29">
        <v>295.29000000000002</v>
      </c>
      <c r="I107" s="30">
        <f t="shared" si="55"/>
        <v>0.29420000000000002</v>
      </c>
      <c r="J107" s="6">
        <f t="shared" si="62"/>
        <v>295.29000000000002</v>
      </c>
      <c r="K107" s="8">
        <f t="shared" si="63"/>
        <v>382.16</v>
      </c>
      <c r="L107" s="9">
        <f t="shared" si="64"/>
        <v>91.72</v>
      </c>
    </row>
    <row r="108" spans="2:12" x14ac:dyDescent="0.3">
      <c r="B108" s="44" t="s">
        <v>113</v>
      </c>
      <c r="C108" s="45"/>
      <c r="D108" s="46"/>
      <c r="E108" s="46" t="s">
        <v>386</v>
      </c>
      <c r="F108" s="46" t="s">
        <v>327</v>
      </c>
      <c r="G108" s="46"/>
      <c r="H108" s="46"/>
      <c r="I108" s="47"/>
      <c r="J108" s="6">
        <f t="shared" si="62"/>
        <v>0</v>
      </c>
      <c r="K108" s="8">
        <f t="shared" si="63"/>
        <v>0</v>
      </c>
      <c r="L108" s="9">
        <f t="shared" si="64"/>
        <v>0</v>
      </c>
    </row>
    <row r="109" spans="2:12" x14ac:dyDescent="0.3">
      <c r="B109" s="26" t="s">
        <v>176</v>
      </c>
      <c r="C109" s="26" t="s">
        <v>255</v>
      </c>
      <c r="D109" s="26" t="s">
        <v>48</v>
      </c>
      <c r="E109" s="41" t="s">
        <v>347</v>
      </c>
      <c r="F109" s="27" t="s">
        <v>53</v>
      </c>
      <c r="G109" s="28">
        <v>201.52</v>
      </c>
      <c r="H109" s="29">
        <v>2.69</v>
      </c>
      <c r="I109" s="30">
        <f t="shared" si="55"/>
        <v>0.29420000000000002</v>
      </c>
      <c r="J109" s="6">
        <f t="shared" si="62"/>
        <v>2.69</v>
      </c>
      <c r="K109" s="8">
        <f t="shared" si="63"/>
        <v>3.48</v>
      </c>
      <c r="L109" s="9">
        <f t="shared" si="64"/>
        <v>701.29</v>
      </c>
    </row>
    <row r="110" spans="2:12" ht="28.8" x14ac:dyDescent="0.3">
      <c r="B110" s="26" t="s">
        <v>177</v>
      </c>
      <c r="C110" s="26" t="s">
        <v>280</v>
      </c>
      <c r="D110" s="26" t="s">
        <v>50</v>
      </c>
      <c r="E110" s="41" t="s">
        <v>387</v>
      </c>
      <c r="F110" s="27" t="s">
        <v>53</v>
      </c>
      <c r="G110" s="28">
        <v>201.52</v>
      </c>
      <c r="H110" s="29">
        <v>3.93</v>
      </c>
      <c r="I110" s="30">
        <f t="shared" si="55"/>
        <v>0.29420000000000002</v>
      </c>
      <c r="J110" s="6">
        <f t="shared" si="62"/>
        <v>3.93</v>
      </c>
      <c r="K110" s="8">
        <f t="shared" si="63"/>
        <v>5.09</v>
      </c>
      <c r="L110" s="9">
        <f t="shared" si="64"/>
        <v>1025.74</v>
      </c>
    </row>
    <row r="111" spans="2:12" ht="28.8" x14ac:dyDescent="0.3">
      <c r="B111" s="26" t="s">
        <v>178</v>
      </c>
      <c r="C111" s="26" t="s">
        <v>257</v>
      </c>
      <c r="D111" s="26" t="s">
        <v>50</v>
      </c>
      <c r="E111" s="41" t="s">
        <v>336</v>
      </c>
      <c r="F111" s="27" t="s">
        <v>53</v>
      </c>
      <c r="G111" s="28">
        <v>201.52</v>
      </c>
      <c r="H111" s="29">
        <v>11.04</v>
      </c>
      <c r="I111" s="30">
        <f t="shared" si="55"/>
        <v>0.29420000000000002</v>
      </c>
      <c r="J111" s="6">
        <f t="shared" si="62"/>
        <v>11.04</v>
      </c>
      <c r="K111" s="8">
        <f t="shared" si="63"/>
        <v>14.29</v>
      </c>
      <c r="L111" s="9">
        <f t="shared" si="64"/>
        <v>2879.72</v>
      </c>
    </row>
    <row r="112" spans="2:12" x14ac:dyDescent="0.3">
      <c r="B112" s="44" t="s">
        <v>114</v>
      </c>
      <c r="C112" s="45"/>
      <c r="D112" s="46"/>
      <c r="E112" s="46" t="s">
        <v>104</v>
      </c>
      <c r="F112" s="46" t="s">
        <v>327</v>
      </c>
      <c r="G112" s="46"/>
      <c r="H112" s="46"/>
      <c r="I112" s="47"/>
      <c r="J112" s="6">
        <f t="shared" ref="J112:J128" si="65">IF(LEFT($H$13,5)="CUSTO",H112,H112/(1+I112))</f>
        <v>0</v>
      </c>
      <c r="K112" s="8">
        <f t="shared" ref="K112:K128" si="66">ROUND(J112*(1+I112),2)</f>
        <v>0</v>
      </c>
      <c r="L112" s="9">
        <f t="shared" ref="L112:L128" si="67">ROUND(K112*G112,2)</f>
        <v>0</v>
      </c>
    </row>
    <row r="113" spans="2:12" x14ac:dyDescent="0.3">
      <c r="B113" s="26" t="s">
        <v>179</v>
      </c>
      <c r="C113" s="26" t="s">
        <v>281</v>
      </c>
      <c r="D113" s="26" t="s">
        <v>48</v>
      </c>
      <c r="E113" s="41" t="s">
        <v>388</v>
      </c>
      <c r="F113" s="27" t="s">
        <v>53</v>
      </c>
      <c r="G113" s="28">
        <v>3.36</v>
      </c>
      <c r="H113" s="29">
        <v>399.88</v>
      </c>
      <c r="I113" s="30">
        <f t="shared" si="55"/>
        <v>0.29420000000000002</v>
      </c>
      <c r="J113" s="6">
        <f t="shared" si="65"/>
        <v>399.88</v>
      </c>
      <c r="K113" s="8">
        <f t="shared" si="66"/>
        <v>517.52</v>
      </c>
      <c r="L113" s="9">
        <f t="shared" si="67"/>
        <v>1738.87</v>
      </c>
    </row>
    <row r="114" spans="2:12" ht="86.4" x14ac:dyDescent="0.3">
      <c r="B114" s="26" t="s">
        <v>180</v>
      </c>
      <c r="C114" s="26" t="s">
        <v>282</v>
      </c>
      <c r="D114" s="26" t="s">
        <v>48</v>
      </c>
      <c r="E114" s="41" t="s">
        <v>389</v>
      </c>
      <c r="F114" s="27" t="s">
        <v>49</v>
      </c>
      <c r="G114" s="28">
        <v>2</v>
      </c>
      <c r="H114" s="29">
        <v>151.22999999999999</v>
      </c>
      <c r="I114" s="30">
        <f t="shared" si="55"/>
        <v>0.29420000000000002</v>
      </c>
      <c r="J114" s="6">
        <f t="shared" si="65"/>
        <v>151.22999999999999</v>
      </c>
      <c r="K114" s="8">
        <f t="shared" si="66"/>
        <v>195.72</v>
      </c>
      <c r="L114" s="9">
        <f t="shared" si="67"/>
        <v>391.44</v>
      </c>
    </row>
    <row r="115" spans="2:12" ht="28.8" x14ac:dyDescent="0.3">
      <c r="B115" s="26" t="s">
        <v>181</v>
      </c>
      <c r="C115" s="26" t="s">
        <v>258</v>
      </c>
      <c r="D115" s="26" t="s">
        <v>48</v>
      </c>
      <c r="E115" s="41" t="s">
        <v>354</v>
      </c>
      <c r="F115" s="27" t="s">
        <v>53</v>
      </c>
      <c r="G115" s="28">
        <v>22.92</v>
      </c>
      <c r="H115" s="29">
        <v>34.28</v>
      </c>
      <c r="I115" s="30">
        <f t="shared" si="55"/>
        <v>0.29420000000000002</v>
      </c>
      <c r="J115" s="6">
        <f t="shared" si="65"/>
        <v>34.28</v>
      </c>
      <c r="K115" s="8">
        <f t="shared" si="66"/>
        <v>44.37</v>
      </c>
      <c r="L115" s="9">
        <f t="shared" si="67"/>
        <v>1016.96</v>
      </c>
    </row>
    <row r="116" spans="2:12" x14ac:dyDescent="0.3">
      <c r="B116" s="44" t="s">
        <v>115</v>
      </c>
      <c r="C116" s="45"/>
      <c r="D116" s="46"/>
      <c r="E116" s="46" t="s">
        <v>390</v>
      </c>
      <c r="F116" s="46" t="s">
        <v>327</v>
      </c>
      <c r="G116" s="46"/>
      <c r="H116" s="46"/>
      <c r="I116" s="47"/>
      <c r="J116" s="6">
        <f t="shared" si="65"/>
        <v>0</v>
      </c>
      <c r="K116" s="8">
        <f t="shared" si="66"/>
        <v>0</v>
      </c>
      <c r="L116" s="9">
        <f t="shared" si="67"/>
        <v>0</v>
      </c>
    </row>
    <row r="117" spans="2:12" ht="28.8" x14ac:dyDescent="0.3">
      <c r="B117" s="26" t="s">
        <v>182</v>
      </c>
      <c r="C117" s="26">
        <v>95469</v>
      </c>
      <c r="D117" s="26" t="s">
        <v>50</v>
      </c>
      <c r="E117" s="41" t="s">
        <v>391</v>
      </c>
      <c r="F117" s="27" t="s">
        <v>49</v>
      </c>
      <c r="G117" s="28">
        <v>4</v>
      </c>
      <c r="H117" s="29">
        <v>295.77</v>
      </c>
      <c r="I117" s="30">
        <f t="shared" si="55"/>
        <v>0.29420000000000002</v>
      </c>
      <c r="J117" s="6">
        <f t="shared" si="65"/>
        <v>295.77</v>
      </c>
      <c r="K117" s="8">
        <f t="shared" si="66"/>
        <v>382.79</v>
      </c>
      <c r="L117" s="9">
        <f t="shared" si="67"/>
        <v>1531.16</v>
      </c>
    </row>
    <row r="118" spans="2:12" ht="28.8" x14ac:dyDescent="0.3">
      <c r="B118" s="26" t="s">
        <v>183</v>
      </c>
      <c r="C118" s="26" t="s">
        <v>283</v>
      </c>
      <c r="D118" s="26" t="s">
        <v>50</v>
      </c>
      <c r="E118" s="41" t="s">
        <v>392</v>
      </c>
      <c r="F118" s="27" t="s">
        <v>49</v>
      </c>
      <c r="G118" s="28">
        <v>5</v>
      </c>
      <c r="H118" s="29">
        <v>68.150000000000006</v>
      </c>
      <c r="I118" s="30">
        <f t="shared" si="55"/>
        <v>0.29420000000000002</v>
      </c>
      <c r="J118" s="6">
        <f t="shared" si="65"/>
        <v>68.150000000000006</v>
      </c>
      <c r="K118" s="8">
        <f t="shared" si="66"/>
        <v>88.2</v>
      </c>
      <c r="L118" s="9">
        <f t="shared" si="67"/>
        <v>441</v>
      </c>
    </row>
    <row r="119" spans="2:12" ht="57.6" x14ac:dyDescent="0.3">
      <c r="B119" s="26" t="s">
        <v>184</v>
      </c>
      <c r="C119" s="26" t="s">
        <v>284</v>
      </c>
      <c r="D119" s="26" t="s">
        <v>50</v>
      </c>
      <c r="E119" s="41" t="s">
        <v>393</v>
      </c>
      <c r="F119" s="27" t="s">
        <v>49</v>
      </c>
      <c r="G119" s="28">
        <v>5</v>
      </c>
      <c r="H119" s="29">
        <v>253.93</v>
      </c>
      <c r="I119" s="30">
        <f t="shared" si="55"/>
        <v>0.29420000000000002</v>
      </c>
      <c r="J119" s="6">
        <f t="shared" si="65"/>
        <v>253.93</v>
      </c>
      <c r="K119" s="8">
        <f t="shared" si="66"/>
        <v>328.64</v>
      </c>
      <c r="L119" s="9">
        <f t="shared" si="67"/>
        <v>1643.2</v>
      </c>
    </row>
    <row r="120" spans="2:12" ht="28.8" x14ac:dyDescent="0.3">
      <c r="B120" s="26" t="s">
        <v>185</v>
      </c>
      <c r="C120" s="26" t="s">
        <v>285</v>
      </c>
      <c r="D120" s="26" t="s">
        <v>241</v>
      </c>
      <c r="E120" s="41" t="s">
        <v>394</v>
      </c>
      <c r="F120" s="27" t="s">
        <v>51</v>
      </c>
      <c r="G120" s="28">
        <v>2</v>
      </c>
      <c r="H120" s="29">
        <v>674.99</v>
      </c>
      <c r="I120" s="30">
        <f t="shared" si="55"/>
        <v>0.29420000000000002</v>
      </c>
      <c r="J120" s="6">
        <f t="shared" si="65"/>
        <v>674.99</v>
      </c>
      <c r="K120" s="8">
        <f t="shared" si="66"/>
        <v>873.57</v>
      </c>
      <c r="L120" s="9">
        <f t="shared" si="67"/>
        <v>1747.14</v>
      </c>
    </row>
    <row r="121" spans="2:12" ht="28.8" x14ac:dyDescent="0.3">
      <c r="B121" s="26" t="s">
        <v>186</v>
      </c>
      <c r="C121" s="26" t="s">
        <v>286</v>
      </c>
      <c r="D121" s="26" t="s">
        <v>48</v>
      </c>
      <c r="E121" s="41" t="s">
        <v>395</v>
      </c>
      <c r="F121" s="27" t="s">
        <v>49</v>
      </c>
      <c r="G121" s="28">
        <v>2</v>
      </c>
      <c r="H121" s="29">
        <v>65.959999999999994</v>
      </c>
      <c r="I121" s="30">
        <f t="shared" si="55"/>
        <v>0.29420000000000002</v>
      </c>
      <c r="J121" s="6">
        <f t="shared" si="65"/>
        <v>65.959999999999994</v>
      </c>
      <c r="K121" s="8">
        <f t="shared" si="66"/>
        <v>85.37</v>
      </c>
      <c r="L121" s="9">
        <f t="shared" si="67"/>
        <v>170.74</v>
      </c>
    </row>
    <row r="122" spans="2:12" ht="72" x14ac:dyDescent="0.3">
      <c r="B122" s="26" t="s">
        <v>187</v>
      </c>
      <c r="C122" s="26" t="s">
        <v>287</v>
      </c>
      <c r="D122" s="26" t="s">
        <v>48</v>
      </c>
      <c r="E122" s="41" t="s">
        <v>396</v>
      </c>
      <c r="F122" s="27" t="s">
        <v>49</v>
      </c>
      <c r="G122" s="28">
        <v>3</v>
      </c>
      <c r="H122" s="29">
        <v>124.35</v>
      </c>
      <c r="I122" s="30">
        <f t="shared" si="55"/>
        <v>0.29420000000000002</v>
      </c>
      <c r="J122" s="6">
        <f t="shared" si="65"/>
        <v>124.35</v>
      </c>
      <c r="K122" s="8">
        <f t="shared" si="66"/>
        <v>160.93</v>
      </c>
      <c r="L122" s="9">
        <f t="shared" si="67"/>
        <v>482.79</v>
      </c>
    </row>
    <row r="123" spans="2:12" ht="86.4" x14ac:dyDescent="0.3">
      <c r="B123" s="26" t="s">
        <v>188</v>
      </c>
      <c r="C123" s="26" t="s">
        <v>288</v>
      </c>
      <c r="D123" s="26" t="s">
        <v>48</v>
      </c>
      <c r="E123" s="41" t="s">
        <v>397</v>
      </c>
      <c r="F123" s="27" t="s">
        <v>49</v>
      </c>
      <c r="G123" s="28">
        <v>3</v>
      </c>
      <c r="H123" s="29">
        <v>143.33000000000001</v>
      </c>
      <c r="I123" s="30">
        <f t="shared" si="55"/>
        <v>0.29420000000000002</v>
      </c>
      <c r="J123" s="6">
        <f t="shared" si="65"/>
        <v>143.33000000000001</v>
      </c>
      <c r="K123" s="8">
        <f t="shared" si="66"/>
        <v>185.5</v>
      </c>
      <c r="L123" s="9">
        <f t="shared" si="67"/>
        <v>556.5</v>
      </c>
    </row>
    <row r="124" spans="2:12" x14ac:dyDescent="0.3">
      <c r="B124" s="44" t="s">
        <v>189</v>
      </c>
      <c r="C124" s="45"/>
      <c r="D124" s="46"/>
      <c r="E124" s="46" t="s">
        <v>398</v>
      </c>
      <c r="F124" s="46" t="s">
        <v>327</v>
      </c>
      <c r="G124" s="46"/>
      <c r="H124" s="46"/>
      <c r="I124" s="47"/>
      <c r="J124" s="6">
        <f t="shared" si="65"/>
        <v>0</v>
      </c>
      <c r="K124" s="8">
        <f t="shared" si="66"/>
        <v>0</v>
      </c>
      <c r="L124" s="9">
        <f t="shared" si="67"/>
        <v>0</v>
      </c>
    </row>
    <row r="125" spans="2:12" x14ac:dyDescent="0.3">
      <c r="B125" s="44" t="s">
        <v>190</v>
      </c>
      <c r="C125" s="45"/>
      <c r="D125" s="46"/>
      <c r="E125" s="46" t="s">
        <v>399</v>
      </c>
      <c r="F125" s="46" t="s">
        <v>327</v>
      </c>
      <c r="G125" s="46"/>
      <c r="H125" s="46"/>
      <c r="I125" s="47"/>
      <c r="J125" s="6">
        <f t="shared" si="65"/>
        <v>0</v>
      </c>
      <c r="K125" s="8">
        <f t="shared" si="66"/>
        <v>0</v>
      </c>
      <c r="L125" s="9">
        <f t="shared" si="67"/>
        <v>0</v>
      </c>
    </row>
    <row r="126" spans="2:12" ht="43.2" x14ac:dyDescent="0.3">
      <c r="B126" s="26" t="s">
        <v>191</v>
      </c>
      <c r="C126" s="26" t="s">
        <v>272</v>
      </c>
      <c r="D126" s="26" t="s">
        <v>48</v>
      </c>
      <c r="E126" s="41" t="s">
        <v>376</v>
      </c>
      <c r="F126" s="27" t="s">
        <v>52</v>
      </c>
      <c r="G126" s="28">
        <v>4.9000000000000004</v>
      </c>
      <c r="H126" s="29">
        <v>92.63</v>
      </c>
      <c r="I126" s="30">
        <f t="shared" ref="I126:I174" si="68">$H$6</f>
        <v>0.29420000000000002</v>
      </c>
      <c r="J126" s="6">
        <f t="shared" si="65"/>
        <v>92.63</v>
      </c>
      <c r="K126" s="8">
        <f t="shared" si="66"/>
        <v>119.88</v>
      </c>
      <c r="L126" s="9">
        <f t="shared" si="67"/>
        <v>587.41</v>
      </c>
    </row>
    <row r="127" spans="2:12" ht="43.2" x14ac:dyDescent="0.3">
      <c r="B127" s="26" t="s">
        <v>192</v>
      </c>
      <c r="C127" s="26" t="s">
        <v>271</v>
      </c>
      <c r="D127" s="26" t="s">
        <v>48</v>
      </c>
      <c r="E127" s="41" t="s">
        <v>375</v>
      </c>
      <c r="F127" s="27" t="s">
        <v>52</v>
      </c>
      <c r="G127" s="28">
        <v>0.45</v>
      </c>
      <c r="H127" s="29">
        <v>256.67</v>
      </c>
      <c r="I127" s="30">
        <f t="shared" si="68"/>
        <v>0.29420000000000002</v>
      </c>
      <c r="J127" s="6">
        <f t="shared" si="65"/>
        <v>256.67</v>
      </c>
      <c r="K127" s="8">
        <f t="shared" si="66"/>
        <v>332.18</v>
      </c>
      <c r="L127" s="9">
        <f t="shared" si="67"/>
        <v>149.47999999999999</v>
      </c>
    </row>
    <row r="128" spans="2:12" ht="57.6" x14ac:dyDescent="0.3">
      <c r="B128" s="26" t="s">
        <v>193</v>
      </c>
      <c r="C128" s="26" t="s">
        <v>244</v>
      </c>
      <c r="D128" s="26" t="s">
        <v>48</v>
      </c>
      <c r="E128" s="41" t="s">
        <v>329</v>
      </c>
      <c r="F128" s="27" t="s">
        <v>53</v>
      </c>
      <c r="G128" s="28">
        <v>644.6</v>
      </c>
      <c r="H128" s="29">
        <v>15.69</v>
      </c>
      <c r="I128" s="30">
        <f t="shared" si="68"/>
        <v>0.29420000000000002</v>
      </c>
      <c r="J128" s="6">
        <f t="shared" si="65"/>
        <v>15.69</v>
      </c>
      <c r="K128" s="8">
        <f t="shared" si="66"/>
        <v>20.309999999999999</v>
      </c>
      <c r="L128" s="9">
        <f t="shared" si="67"/>
        <v>13091.83</v>
      </c>
    </row>
    <row r="129" spans="2:12" x14ac:dyDescent="0.3">
      <c r="B129" s="44" t="s">
        <v>194</v>
      </c>
      <c r="C129" s="45"/>
      <c r="D129" s="46"/>
      <c r="E129" s="46" t="s">
        <v>400</v>
      </c>
      <c r="F129" s="46" t="s">
        <v>327</v>
      </c>
      <c r="G129" s="46"/>
      <c r="H129" s="46"/>
      <c r="I129" s="47"/>
      <c r="J129" s="6">
        <f t="shared" ref="J129:J141" si="69">IF(LEFT($H$13,5)="CUSTO",H129,H129/(1+I129))</f>
        <v>0</v>
      </c>
      <c r="K129" s="8">
        <f t="shared" ref="K129:K141" si="70">ROUND(J129*(1+I129),2)</f>
        <v>0</v>
      </c>
      <c r="L129" s="9">
        <f t="shared" ref="L129:L141" si="71">ROUND(K129*G129,2)</f>
        <v>0</v>
      </c>
    </row>
    <row r="130" spans="2:12" ht="28.8" x14ac:dyDescent="0.3">
      <c r="B130" s="26" t="s">
        <v>195</v>
      </c>
      <c r="C130" s="26" t="s">
        <v>289</v>
      </c>
      <c r="D130" s="26" t="s">
        <v>48</v>
      </c>
      <c r="E130" s="41" t="s">
        <v>401</v>
      </c>
      <c r="F130" s="27" t="s">
        <v>53</v>
      </c>
      <c r="G130" s="28">
        <v>70.14</v>
      </c>
      <c r="H130" s="29">
        <v>73.08</v>
      </c>
      <c r="I130" s="30">
        <f t="shared" si="68"/>
        <v>0.29420000000000002</v>
      </c>
      <c r="J130" s="6">
        <f t="shared" si="69"/>
        <v>73.08</v>
      </c>
      <c r="K130" s="8">
        <f t="shared" si="70"/>
        <v>94.58</v>
      </c>
      <c r="L130" s="9">
        <f t="shared" si="71"/>
        <v>6633.84</v>
      </c>
    </row>
    <row r="131" spans="2:12" ht="43.2" x14ac:dyDescent="0.3">
      <c r="B131" s="26" t="s">
        <v>196</v>
      </c>
      <c r="C131" s="26" t="s">
        <v>260</v>
      </c>
      <c r="D131" s="26" t="s">
        <v>50</v>
      </c>
      <c r="E131" s="41" t="s">
        <v>357</v>
      </c>
      <c r="F131" s="27" t="s">
        <v>53</v>
      </c>
      <c r="G131" s="28">
        <v>140.28</v>
      </c>
      <c r="H131" s="29">
        <v>6.12</v>
      </c>
      <c r="I131" s="30">
        <f t="shared" si="68"/>
        <v>0.29420000000000002</v>
      </c>
      <c r="J131" s="6">
        <f t="shared" si="69"/>
        <v>6.12</v>
      </c>
      <c r="K131" s="8">
        <f t="shared" si="70"/>
        <v>7.92</v>
      </c>
      <c r="L131" s="9">
        <f t="shared" si="71"/>
        <v>1111.02</v>
      </c>
    </row>
    <row r="132" spans="2:12" ht="57.6" x14ac:dyDescent="0.3">
      <c r="B132" s="26" t="s">
        <v>197</v>
      </c>
      <c r="C132" s="26" t="s">
        <v>261</v>
      </c>
      <c r="D132" s="26" t="s">
        <v>50</v>
      </c>
      <c r="E132" s="41" t="s">
        <v>358</v>
      </c>
      <c r="F132" s="27" t="s">
        <v>53</v>
      </c>
      <c r="G132" s="28">
        <v>140.28</v>
      </c>
      <c r="H132" s="29">
        <v>24.21</v>
      </c>
      <c r="I132" s="30">
        <f t="shared" si="68"/>
        <v>0.29420000000000002</v>
      </c>
      <c r="J132" s="6">
        <f t="shared" si="69"/>
        <v>24.21</v>
      </c>
      <c r="K132" s="8">
        <f t="shared" si="70"/>
        <v>31.33</v>
      </c>
      <c r="L132" s="9">
        <f t="shared" si="71"/>
        <v>4394.97</v>
      </c>
    </row>
    <row r="133" spans="2:12" ht="43.2" x14ac:dyDescent="0.3">
      <c r="B133" s="26" t="s">
        <v>198</v>
      </c>
      <c r="C133" s="26" t="s">
        <v>290</v>
      </c>
      <c r="D133" s="26" t="s">
        <v>241</v>
      </c>
      <c r="E133" s="41" t="s">
        <v>402</v>
      </c>
      <c r="F133" s="27" t="s">
        <v>51</v>
      </c>
      <c r="G133" s="28">
        <v>4.28</v>
      </c>
      <c r="H133" s="29">
        <v>188.34</v>
      </c>
      <c r="I133" s="30">
        <f t="shared" si="68"/>
        <v>0.29420000000000002</v>
      </c>
      <c r="J133" s="6">
        <f t="shared" si="69"/>
        <v>188.34</v>
      </c>
      <c r="K133" s="8">
        <f t="shared" si="70"/>
        <v>243.75</v>
      </c>
      <c r="L133" s="9">
        <f t="shared" si="71"/>
        <v>1043.25</v>
      </c>
    </row>
    <row r="134" spans="2:12" x14ac:dyDescent="0.3">
      <c r="B134" s="44" t="s">
        <v>199</v>
      </c>
      <c r="C134" s="45"/>
      <c r="D134" s="46"/>
      <c r="E134" s="46" t="s">
        <v>364</v>
      </c>
      <c r="F134" s="46" t="s">
        <v>327</v>
      </c>
      <c r="G134" s="46"/>
      <c r="H134" s="46"/>
      <c r="I134" s="47"/>
      <c r="J134" s="6">
        <f t="shared" si="69"/>
        <v>0</v>
      </c>
      <c r="K134" s="8">
        <f t="shared" si="70"/>
        <v>0</v>
      </c>
      <c r="L134" s="9">
        <f t="shared" si="71"/>
        <v>0</v>
      </c>
    </row>
    <row r="135" spans="2:12" ht="43.2" x14ac:dyDescent="0.3">
      <c r="B135" s="26" t="s">
        <v>200</v>
      </c>
      <c r="C135" s="26">
        <v>97083</v>
      </c>
      <c r="D135" s="26" t="s">
        <v>50</v>
      </c>
      <c r="E135" s="41" t="s">
        <v>403</v>
      </c>
      <c r="F135" s="27" t="s">
        <v>53</v>
      </c>
      <c r="G135" s="28">
        <v>641.23</v>
      </c>
      <c r="H135" s="29">
        <v>2.86</v>
      </c>
      <c r="I135" s="30">
        <f t="shared" si="68"/>
        <v>0.29420000000000002</v>
      </c>
      <c r="J135" s="6">
        <f t="shared" si="69"/>
        <v>2.86</v>
      </c>
      <c r="K135" s="8">
        <f t="shared" si="70"/>
        <v>3.7</v>
      </c>
      <c r="L135" s="9">
        <f t="shared" si="71"/>
        <v>2372.5500000000002</v>
      </c>
    </row>
    <row r="136" spans="2:12" x14ac:dyDescent="0.3">
      <c r="B136" s="26" t="s">
        <v>201</v>
      </c>
      <c r="C136" s="26" t="s">
        <v>291</v>
      </c>
      <c r="D136" s="26" t="s">
        <v>241</v>
      </c>
      <c r="E136" s="41" t="s">
        <v>404</v>
      </c>
      <c r="F136" s="27" t="s">
        <v>52</v>
      </c>
      <c r="G136" s="28">
        <v>19.239999999999998</v>
      </c>
      <c r="H136" s="29">
        <v>195.5</v>
      </c>
      <c r="I136" s="30">
        <f t="shared" si="68"/>
        <v>0.29420000000000002</v>
      </c>
      <c r="J136" s="6">
        <f t="shared" si="69"/>
        <v>195.5</v>
      </c>
      <c r="K136" s="8">
        <f t="shared" si="70"/>
        <v>253.02</v>
      </c>
      <c r="L136" s="9">
        <f t="shared" si="71"/>
        <v>4868.1000000000004</v>
      </c>
    </row>
    <row r="137" spans="2:12" ht="43.2" x14ac:dyDescent="0.3">
      <c r="B137" s="26" t="s">
        <v>202</v>
      </c>
      <c r="C137" s="26" t="s">
        <v>292</v>
      </c>
      <c r="D137" s="26" t="s">
        <v>48</v>
      </c>
      <c r="E137" s="41" t="s">
        <v>405</v>
      </c>
      <c r="F137" s="27" t="s">
        <v>53</v>
      </c>
      <c r="G137" s="28">
        <v>641.23</v>
      </c>
      <c r="H137" s="29">
        <v>20.43</v>
      </c>
      <c r="I137" s="30">
        <f t="shared" si="68"/>
        <v>0.29420000000000002</v>
      </c>
      <c r="J137" s="6">
        <f t="shared" si="69"/>
        <v>20.43</v>
      </c>
      <c r="K137" s="8">
        <f t="shared" si="70"/>
        <v>26.44</v>
      </c>
      <c r="L137" s="9">
        <f t="shared" si="71"/>
        <v>16954.12</v>
      </c>
    </row>
    <row r="138" spans="2:12" ht="28.8" x14ac:dyDescent="0.3">
      <c r="B138" s="26" t="s">
        <v>203</v>
      </c>
      <c r="C138" s="26" t="s">
        <v>293</v>
      </c>
      <c r="D138" s="26" t="s">
        <v>48</v>
      </c>
      <c r="E138" s="41" t="s">
        <v>406</v>
      </c>
      <c r="F138" s="27" t="s">
        <v>52</v>
      </c>
      <c r="G138" s="28">
        <v>51.3</v>
      </c>
      <c r="H138" s="29">
        <v>705.63</v>
      </c>
      <c r="I138" s="30">
        <f t="shared" si="68"/>
        <v>0.29420000000000002</v>
      </c>
      <c r="J138" s="6">
        <f t="shared" si="69"/>
        <v>705.63</v>
      </c>
      <c r="K138" s="8">
        <f t="shared" si="70"/>
        <v>913.23</v>
      </c>
      <c r="L138" s="9">
        <f t="shared" si="71"/>
        <v>46848.7</v>
      </c>
    </row>
    <row r="139" spans="2:12" ht="28.8" x14ac:dyDescent="0.3">
      <c r="B139" s="26" t="s">
        <v>204</v>
      </c>
      <c r="C139" s="26" t="s">
        <v>294</v>
      </c>
      <c r="D139" s="26" t="s">
        <v>241</v>
      </c>
      <c r="E139" s="41" t="s">
        <v>407</v>
      </c>
      <c r="F139" s="27" t="s">
        <v>51</v>
      </c>
      <c r="G139" s="28">
        <v>1280</v>
      </c>
      <c r="H139" s="29">
        <v>6.5</v>
      </c>
      <c r="I139" s="30">
        <f t="shared" si="68"/>
        <v>0.29420000000000002</v>
      </c>
      <c r="J139" s="6">
        <f t="shared" si="69"/>
        <v>6.5</v>
      </c>
      <c r="K139" s="8">
        <f t="shared" si="70"/>
        <v>8.41</v>
      </c>
      <c r="L139" s="9">
        <f t="shared" si="71"/>
        <v>10764.8</v>
      </c>
    </row>
    <row r="140" spans="2:12" ht="43.2" x14ac:dyDescent="0.3">
      <c r="B140" s="26" t="s">
        <v>205</v>
      </c>
      <c r="C140" s="26" t="s">
        <v>295</v>
      </c>
      <c r="D140" s="26" t="s">
        <v>48</v>
      </c>
      <c r="E140" s="41" t="s">
        <v>408</v>
      </c>
      <c r="F140" s="27" t="s">
        <v>53</v>
      </c>
      <c r="G140" s="28">
        <v>641.23</v>
      </c>
      <c r="H140" s="29">
        <v>11.93</v>
      </c>
      <c r="I140" s="30">
        <f t="shared" si="68"/>
        <v>0.29420000000000002</v>
      </c>
      <c r="J140" s="6">
        <f t="shared" si="69"/>
        <v>11.93</v>
      </c>
      <c r="K140" s="8">
        <f t="shared" si="70"/>
        <v>15.44</v>
      </c>
      <c r="L140" s="9">
        <f t="shared" si="71"/>
        <v>9900.59</v>
      </c>
    </row>
    <row r="141" spans="2:12" ht="28.8" x14ac:dyDescent="0.3">
      <c r="B141" s="26" t="s">
        <v>206</v>
      </c>
      <c r="C141" s="26" t="s">
        <v>296</v>
      </c>
      <c r="D141" s="26" t="s">
        <v>48</v>
      </c>
      <c r="E141" s="41" t="s">
        <v>409</v>
      </c>
      <c r="F141" s="27" t="s">
        <v>51</v>
      </c>
      <c r="G141" s="28">
        <v>1280</v>
      </c>
      <c r="H141" s="29">
        <v>1.03</v>
      </c>
      <c r="I141" s="30">
        <f t="shared" si="68"/>
        <v>0.29420000000000002</v>
      </c>
      <c r="J141" s="6">
        <f t="shared" si="69"/>
        <v>1.03</v>
      </c>
      <c r="K141" s="8">
        <f t="shared" si="70"/>
        <v>1.33</v>
      </c>
      <c r="L141" s="9">
        <f t="shared" si="71"/>
        <v>1702.4</v>
      </c>
    </row>
    <row r="142" spans="2:12" x14ac:dyDescent="0.3">
      <c r="B142" s="44" t="s">
        <v>207</v>
      </c>
      <c r="C142" s="45"/>
      <c r="D142" s="46"/>
      <c r="E142" s="46" t="s">
        <v>410</v>
      </c>
      <c r="F142" s="46" t="s">
        <v>327</v>
      </c>
      <c r="G142" s="46"/>
      <c r="H142" s="46"/>
      <c r="I142" s="47"/>
      <c r="J142" s="6">
        <f t="shared" ref="J142:J145" si="72">IF(LEFT($H$13,5)="CUSTO",H142,H142/(1+I142))</f>
        <v>0</v>
      </c>
      <c r="K142" s="8">
        <f t="shared" ref="K142:K145" si="73">ROUND(J142*(1+I142),2)</f>
        <v>0</v>
      </c>
      <c r="L142" s="9">
        <f t="shared" ref="L142:L145" si="74">ROUND(K142*G142,2)</f>
        <v>0</v>
      </c>
    </row>
    <row r="143" spans="2:12" x14ac:dyDescent="0.3">
      <c r="B143" s="26" t="s">
        <v>208</v>
      </c>
      <c r="C143" s="26" t="s">
        <v>297</v>
      </c>
      <c r="D143" s="26" t="s">
        <v>48</v>
      </c>
      <c r="E143" s="41" t="s">
        <v>411</v>
      </c>
      <c r="F143" s="27" t="s">
        <v>53</v>
      </c>
      <c r="G143" s="28">
        <v>2.1</v>
      </c>
      <c r="H143" s="29">
        <v>409.71</v>
      </c>
      <c r="I143" s="30">
        <f t="shared" si="68"/>
        <v>0.29420000000000002</v>
      </c>
      <c r="J143" s="6">
        <f t="shared" si="72"/>
        <v>409.71</v>
      </c>
      <c r="K143" s="8">
        <f t="shared" si="73"/>
        <v>530.25</v>
      </c>
      <c r="L143" s="9">
        <f t="shared" si="74"/>
        <v>1113.53</v>
      </c>
    </row>
    <row r="144" spans="2:12" ht="72" x14ac:dyDescent="0.3">
      <c r="B144" s="26" t="s">
        <v>209</v>
      </c>
      <c r="C144" s="26" t="s">
        <v>298</v>
      </c>
      <c r="D144" s="26" t="s">
        <v>48</v>
      </c>
      <c r="E144" s="41" t="s">
        <v>412</v>
      </c>
      <c r="F144" s="27" t="s">
        <v>53</v>
      </c>
      <c r="G144" s="28">
        <v>442.5</v>
      </c>
      <c r="H144" s="29">
        <v>174.41</v>
      </c>
      <c r="I144" s="30">
        <f t="shared" si="68"/>
        <v>0.29420000000000002</v>
      </c>
      <c r="J144" s="6">
        <f t="shared" si="72"/>
        <v>174.41</v>
      </c>
      <c r="K144" s="8">
        <f t="shared" si="73"/>
        <v>225.72</v>
      </c>
      <c r="L144" s="9">
        <f t="shared" si="74"/>
        <v>99881.1</v>
      </c>
    </row>
    <row r="145" spans="2:12" ht="28.8" x14ac:dyDescent="0.3">
      <c r="B145" s="26" t="s">
        <v>210</v>
      </c>
      <c r="C145" s="26" t="s">
        <v>299</v>
      </c>
      <c r="D145" s="26" t="s">
        <v>48</v>
      </c>
      <c r="E145" s="41" t="s">
        <v>413</v>
      </c>
      <c r="F145" s="27" t="s">
        <v>53</v>
      </c>
      <c r="G145" s="28">
        <v>444.6</v>
      </c>
      <c r="H145" s="29">
        <v>35.26</v>
      </c>
      <c r="I145" s="30">
        <f t="shared" si="68"/>
        <v>0.29420000000000002</v>
      </c>
      <c r="J145" s="6">
        <f t="shared" si="72"/>
        <v>35.26</v>
      </c>
      <c r="K145" s="8">
        <f t="shared" si="73"/>
        <v>45.63</v>
      </c>
      <c r="L145" s="9">
        <f t="shared" si="74"/>
        <v>20287.099999999999</v>
      </c>
    </row>
    <row r="146" spans="2:12" x14ac:dyDescent="0.3">
      <c r="B146" s="44" t="s">
        <v>211</v>
      </c>
      <c r="C146" s="45"/>
      <c r="D146" s="46"/>
      <c r="E146" s="46" t="s">
        <v>414</v>
      </c>
      <c r="F146" s="46" t="s">
        <v>327</v>
      </c>
      <c r="G146" s="46"/>
      <c r="H146" s="46"/>
      <c r="I146" s="47"/>
      <c r="J146" s="6">
        <f t="shared" ref="J146:J166" si="75">IF(LEFT($H$13,5)="CUSTO",H146,H146/(1+I146))</f>
        <v>0</v>
      </c>
      <c r="K146" s="8">
        <f t="shared" ref="K146:K166" si="76">ROUND(J146*(1+I146),2)</f>
        <v>0</v>
      </c>
      <c r="L146" s="9">
        <f t="shared" ref="L146:L166" si="77">ROUND(K146*G146,2)</f>
        <v>0</v>
      </c>
    </row>
    <row r="147" spans="2:12" ht="28.8" x14ac:dyDescent="0.3">
      <c r="B147" s="26" t="s">
        <v>212</v>
      </c>
      <c r="C147" s="26" t="s">
        <v>300</v>
      </c>
      <c r="D147" s="26" t="s">
        <v>50</v>
      </c>
      <c r="E147" s="41" t="s">
        <v>415</v>
      </c>
      <c r="F147" s="27" t="s">
        <v>51</v>
      </c>
      <c r="G147" s="28">
        <v>334.83</v>
      </c>
      <c r="H147" s="29">
        <v>9.8699999999999992</v>
      </c>
      <c r="I147" s="30">
        <f t="shared" si="68"/>
        <v>0.29420000000000002</v>
      </c>
      <c r="J147" s="6">
        <f t="shared" si="75"/>
        <v>9.8699999999999992</v>
      </c>
      <c r="K147" s="8">
        <f t="shared" si="76"/>
        <v>12.77</v>
      </c>
      <c r="L147" s="9">
        <f t="shared" si="77"/>
        <v>4275.78</v>
      </c>
    </row>
    <row r="148" spans="2:12" x14ac:dyDescent="0.3">
      <c r="B148" s="26" t="s">
        <v>213</v>
      </c>
      <c r="C148" s="26" t="s">
        <v>301</v>
      </c>
      <c r="D148" s="26" t="s">
        <v>48</v>
      </c>
      <c r="E148" s="41" t="s">
        <v>416</v>
      </c>
      <c r="F148" s="27" t="s">
        <v>53</v>
      </c>
      <c r="G148" s="28">
        <v>432</v>
      </c>
      <c r="H148" s="29">
        <v>10.9</v>
      </c>
      <c r="I148" s="30">
        <f t="shared" si="68"/>
        <v>0.29420000000000002</v>
      </c>
      <c r="J148" s="6">
        <f t="shared" si="75"/>
        <v>10.9</v>
      </c>
      <c r="K148" s="8">
        <f t="shared" si="76"/>
        <v>14.11</v>
      </c>
      <c r="L148" s="9">
        <f t="shared" si="77"/>
        <v>6095.52</v>
      </c>
    </row>
    <row r="149" spans="2:12" x14ac:dyDescent="0.3">
      <c r="B149" s="44" t="s">
        <v>214</v>
      </c>
      <c r="C149" s="45"/>
      <c r="D149" s="46"/>
      <c r="E149" s="46" t="s">
        <v>417</v>
      </c>
      <c r="F149" s="46" t="s">
        <v>327</v>
      </c>
      <c r="G149" s="46"/>
      <c r="H149" s="46"/>
      <c r="I149" s="47"/>
      <c r="J149" s="6">
        <f t="shared" si="75"/>
        <v>0</v>
      </c>
      <c r="K149" s="8">
        <f t="shared" si="76"/>
        <v>0</v>
      </c>
      <c r="L149" s="9">
        <f t="shared" si="77"/>
        <v>0</v>
      </c>
    </row>
    <row r="150" spans="2:12" ht="43.2" x14ac:dyDescent="0.3">
      <c r="B150" s="26" t="s">
        <v>215</v>
      </c>
      <c r="C150" s="26" t="s">
        <v>302</v>
      </c>
      <c r="D150" s="26" t="s">
        <v>240</v>
      </c>
      <c r="E150" s="41" t="s">
        <v>418</v>
      </c>
      <c r="F150" s="27" t="s">
        <v>49</v>
      </c>
      <c r="G150" s="28">
        <v>4</v>
      </c>
      <c r="H150" s="29">
        <v>2349.1999999999998</v>
      </c>
      <c r="I150" s="30">
        <f t="shared" si="68"/>
        <v>0.29420000000000002</v>
      </c>
      <c r="J150" s="6">
        <f t="shared" si="75"/>
        <v>2349.1999999999998</v>
      </c>
      <c r="K150" s="8">
        <f t="shared" si="76"/>
        <v>3040.33</v>
      </c>
      <c r="L150" s="9">
        <f t="shared" si="77"/>
        <v>12161.32</v>
      </c>
    </row>
    <row r="151" spans="2:12" ht="28.8" x14ac:dyDescent="0.3">
      <c r="B151" s="26" t="s">
        <v>216</v>
      </c>
      <c r="C151" s="26" t="s">
        <v>303</v>
      </c>
      <c r="D151" s="26" t="s">
        <v>241</v>
      </c>
      <c r="E151" s="41" t="s">
        <v>419</v>
      </c>
      <c r="F151" s="27" t="s">
        <v>49</v>
      </c>
      <c r="G151" s="28">
        <v>12</v>
      </c>
      <c r="H151" s="29">
        <v>266.08999999999997</v>
      </c>
      <c r="I151" s="30">
        <f t="shared" si="68"/>
        <v>0.29420000000000002</v>
      </c>
      <c r="J151" s="6">
        <f t="shared" si="75"/>
        <v>266.08999999999997</v>
      </c>
      <c r="K151" s="8">
        <f t="shared" si="76"/>
        <v>344.37</v>
      </c>
      <c r="L151" s="9">
        <f t="shared" si="77"/>
        <v>4132.4399999999996</v>
      </c>
    </row>
    <row r="152" spans="2:12" ht="28.8" x14ac:dyDescent="0.3">
      <c r="B152" s="26" t="s">
        <v>217</v>
      </c>
      <c r="C152" s="26" t="s">
        <v>304</v>
      </c>
      <c r="D152" s="26" t="s">
        <v>48</v>
      </c>
      <c r="E152" s="41" t="s">
        <v>420</v>
      </c>
      <c r="F152" s="27" t="s">
        <v>49</v>
      </c>
      <c r="G152" s="28">
        <v>2</v>
      </c>
      <c r="H152" s="29">
        <v>3135.93</v>
      </c>
      <c r="I152" s="30">
        <f t="shared" si="68"/>
        <v>0.29420000000000002</v>
      </c>
      <c r="J152" s="6">
        <f t="shared" si="75"/>
        <v>3135.93</v>
      </c>
      <c r="K152" s="8">
        <f t="shared" si="76"/>
        <v>4058.52</v>
      </c>
      <c r="L152" s="9">
        <f t="shared" si="77"/>
        <v>8117.04</v>
      </c>
    </row>
    <row r="153" spans="2:12" ht="28.8" x14ac:dyDescent="0.3">
      <c r="B153" s="26" t="s">
        <v>218</v>
      </c>
      <c r="C153" s="26" t="s">
        <v>305</v>
      </c>
      <c r="D153" s="26" t="s">
        <v>50</v>
      </c>
      <c r="E153" s="41" t="s">
        <v>421</v>
      </c>
      <c r="F153" s="27" t="s">
        <v>49</v>
      </c>
      <c r="G153" s="28">
        <v>1</v>
      </c>
      <c r="H153" s="29">
        <v>3255.45</v>
      </c>
      <c r="I153" s="30">
        <f t="shared" si="68"/>
        <v>0.29420000000000002</v>
      </c>
      <c r="J153" s="6">
        <f t="shared" si="75"/>
        <v>3255.45</v>
      </c>
      <c r="K153" s="8">
        <f t="shared" si="76"/>
        <v>4213.2</v>
      </c>
      <c r="L153" s="9">
        <f t="shared" si="77"/>
        <v>4213.2</v>
      </c>
    </row>
    <row r="154" spans="2:12" ht="57.6" x14ac:dyDescent="0.3">
      <c r="B154" s="26" t="s">
        <v>219</v>
      </c>
      <c r="C154" s="26" t="s">
        <v>306</v>
      </c>
      <c r="D154" s="26" t="s">
        <v>50</v>
      </c>
      <c r="E154" s="41" t="s">
        <v>422</v>
      </c>
      <c r="F154" s="27" t="s">
        <v>49</v>
      </c>
      <c r="G154" s="28">
        <v>1</v>
      </c>
      <c r="H154" s="29">
        <v>2605.12</v>
      </c>
      <c r="I154" s="30">
        <f t="shared" si="68"/>
        <v>0.29420000000000002</v>
      </c>
      <c r="J154" s="6">
        <f t="shared" si="75"/>
        <v>2605.12</v>
      </c>
      <c r="K154" s="8">
        <f t="shared" si="76"/>
        <v>3371.55</v>
      </c>
      <c r="L154" s="9">
        <f t="shared" si="77"/>
        <v>3371.55</v>
      </c>
    </row>
    <row r="155" spans="2:12" x14ac:dyDescent="0.3">
      <c r="B155" s="44" t="s">
        <v>220</v>
      </c>
      <c r="C155" s="45"/>
      <c r="D155" s="46"/>
      <c r="E155" s="46" t="s">
        <v>423</v>
      </c>
      <c r="F155" s="46" t="s">
        <v>327</v>
      </c>
      <c r="G155" s="46"/>
      <c r="H155" s="46"/>
      <c r="I155" s="47"/>
      <c r="J155" s="6">
        <f t="shared" si="75"/>
        <v>0</v>
      </c>
      <c r="K155" s="8">
        <f t="shared" si="76"/>
        <v>0</v>
      </c>
      <c r="L155" s="9">
        <f t="shared" si="77"/>
        <v>0</v>
      </c>
    </row>
    <row r="156" spans="2:12" ht="57.6" x14ac:dyDescent="0.3">
      <c r="B156" s="26" t="s">
        <v>221</v>
      </c>
      <c r="C156" s="26" t="s">
        <v>307</v>
      </c>
      <c r="D156" s="26" t="s">
        <v>48</v>
      </c>
      <c r="E156" s="41" t="s">
        <v>424</v>
      </c>
      <c r="F156" s="27" t="s">
        <v>59</v>
      </c>
      <c r="G156" s="28">
        <v>1</v>
      </c>
      <c r="H156" s="29">
        <v>2878.01</v>
      </c>
      <c r="I156" s="30">
        <f t="shared" si="68"/>
        <v>0.29420000000000002</v>
      </c>
      <c r="J156" s="6">
        <f t="shared" si="75"/>
        <v>2878.01</v>
      </c>
      <c r="K156" s="8">
        <f t="shared" si="76"/>
        <v>3724.72</v>
      </c>
      <c r="L156" s="9">
        <f t="shared" si="77"/>
        <v>3724.72</v>
      </c>
    </row>
    <row r="157" spans="2:12" ht="28.8" x14ac:dyDescent="0.3">
      <c r="B157" s="26" t="s">
        <v>222</v>
      </c>
      <c r="C157" s="26" t="s">
        <v>308</v>
      </c>
      <c r="D157" s="26" t="s">
        <v>50</v>
      </c>
      <c r="E157" s="41" t="s">
        <v>425</v>
      </c>
      <c r="F157" s="27" t="s">
        <v>51</v>
      </c>
      <c r="G157" s="28">
        <v>1505.4</v>
      </c>
      <c r="H157" s="29">
        <v>3.64</v>
      </c>
      <c r="I157" s="30">
        <f t="shared" si="68"/>
        <v>0.29420000000000002</v>
      </c>
      <c r="J157" s="6">
        <f t="shared" si="75"/>
        <v>3.64</v>
      </c>
      <c r="K157" s="8">
        <f t="shared" si="76"/>
        <v>4.71</v>
      </c>
      <c r="L157" s="9">
        <f t="shared" si="77"/>
        <v>7090.43</v>
      </c>
    </row>
    <row r="158" spans="2:12" ht="28.8" x14ac:dyDescent="0.3">
      <c r="B158" s="26" t="s">
        <v>223</v>
      </c>
      <c r="C158" s="26" t="s">
        <v>309</v>
      </c>
      <c r="D158" s="26" t="s">
        <v>50</v>
      </c>
      <c r="E158" s="41" t="s">
        <v>426</v>
      </c>
      <c r="F158" s="27" t="s">
        <v>51</v>
      </c>
      <c r="G158" s="28">
        <v>181.96</v>
      </c>
      <c r="H158" s="29">
        <v>20.309999999999999</v>
      </c>
      <c r="I158" s="30">
        <f t="shared" si="68"/>
        <v>0.29420000000000002</v>
      </c>
      <c r="J158" s="6">
        <f t="shared" si="75"/>
        <v>20.309999999999999</v>
      </c>
      <c r="K158" s="8">
        <f t="shared" si="76"/>
        <v>26.29</v>
      </c>
      <c r="L158" s="9">
        <f t="shared" si="77"/>
        <v>4783.7299999999996</v>
      </c>
    </row>
    <row r="159" spans="2:12" ht="28.8" x14ac:dyDescent="0.3">
      <c r="B159" s="26" t="s">
        <v>224</v>
      </c>
      <c r="C159" s="26" t="s">
        <v>310</v>
      </c>
      <c r="D159" s="26" t="s">
        <v>50</v>
      </c>
      <c r="E159" s="41" t="s">
        <v>427</v>
      </c>
      <c r="F159" s="27" t="s">
        <v>51</v>
      </c>
      <c r="G159" s="28">
        <v>226.71</v>
      </c>
      <c r="H159" s="29">
        <v>5.63</v>
      </c>
      <c r="I159" s="30">
        <f t="shared" si="68"/>
        <v>0.29420000000000002</v>
      </c>
      <c r="J159" s="6">
        <f t="shared" si="75"/>
        <v>5.63</v>
      </c>
      <c r="K159" s="8">
        <f t="shared" si="76"/>
        <v>7.29</v>
      </c>
      <c r="L159" s="9">
        <f t="shared" si="77"/>
        <v>1652.72</v>
      </c>
    </row>
    <row r="160" spans="2:12" x14ac:dyDescent="0.3">
      <c r="B160" s="26" t="s">
        <v>225</v>
      </c>
      <c r="C160" s="26" t="s">
        <v>311</v>
      </c>
      <c r="D160" s="26" t="s">
        <v>241</v>
      </c>
      <c r="E160" s="41" t="s">
        <v>428</v>
      </c>
      <c r="F160" s="27" t="s">
        <v>64</v>
      </c>
      <c r="G160" s="28">
        <v>25</v>
      </c>
      <c r="H160" s="29">
        <v>6</v>
      </c>
      <c r="I160" s="30">
        <f t="shared" si="68"/>
        <v>0.29420000000000002</v>
      </c>
      <c r="J160" s="6">
        <f t="shared" si="75"/>
        <v>6</v>
      </c>
      <c r="K160" s="8">
        <f t="shared" si="76"/>
        <v>7.77</v>
      </c>
      <c r="L160" s="9">
        <f t="shared" si="77"/>
        <v>194.25</v>
      </c>
    </row>
    <row r="161" spans="2:12" ht="43.2" x14ac:dyDescent="0.3">
      <c r="B161" s="26" t="s">
        <v>226</v>
      </c>
      <c r="C161" s="26" t="s">
        <v>312</v>
      </c>
      <c r="D161" s="26" t="s">
        <v>48</v>
      </c>
      <c r="E161" s="41" t="s">
        <v>429</v>
      </c>
      <c r="F161" s="27" t="s">
        <v>59</v>
      </c>
      <c r="G161" s="28">
        <v>28</v>
      </c>
      <c r="H161" s="29">
        <v>231.44</v>
      </c>
      <c r="I161" s="30">
        <f t="shared" si="68"/>
        <v>0.29420000000000002</v>
      </c>
      <c r="J161" s="6">
        <f t="shared" si="75"/>
        <v>231.44</v>
      </c>
      <c r="K161" s="8">
        <f t="shared" si="76"/>
        <v>299.52999999999997</v>
      </c>
      <c r="L161" s="9">
        <f t="shared" si="77"/>
        <v>8386.84</v>
      </c>
    </row>
    <row r="162" spans="2:12" ht="28.8" x14ac:dyDescent="0.3">
      <c r="B162" s="26" t="s">
        <v>227</v>
      </c>
      <c r="C162" s="26" t="s">
        <v>313</v>
      </c>
      <c r="D162" s="26" t="s">
        <v>50</v>
      </c>
      <c r="E162" s="41" t="s">
        <v>430</v>
      </c>
      <c r="F162" s="27" t="s">
        <v>49</v>
      </c>
      <c r="G162" s="28">
        <v>4</v>
      </c>
      <c r="H162" s="29">
        <v>43.74</v>
      </c>
      <c r="I162" s="30">
        <f t="shared" si="68"/>
        <v>0.29420000000000002</v>
      </c>
      <c r="J162" s="6">
        <f t="shared" si="75"/>
        <v>43.74</v>
      </c>
      <c r="K162" s="8">
        <f t="shared" si="76"/>
        <v>56.61</v>
      </c>
      <c r="L162" s="9">
        <f t="shared" si="77"/>
        <v>226.44</v>
      </c>
    </row>
    <row r="163" spans="2:12" x14ac:dyDescent="0.3">
      <c r="B163" s="26" t="s">
        <v>228</v>
      </c>
      <c r="C163" s="26" t="s">
        <v>314</v>
      </c>
      <c r="D163" s="26" t="s">
        <v>48</v>
      </c>
      <c r="E163" s="41" t="s">
        <v>431</v>
      </c>
      <c r="F163" s="27" t="s">
        <v>59</v>
      </c>
      <c r="G163" s="28">
        <v>9</v>
      </c>
      <c r="H163" s="29">
        <v>37.64</v>
      </c>
      <c r="I163" s="30">
        <f t="shared" si="68"/>
        <v>0.29420000000000002</v>
      </c>
      <c r="J163" s="6">
        <f t="shared" si="75"/>
        <v>37.64</v>
      </c>
      <c r="K163" s="8">
        <f t="shared" si="76"/>
        <v>48.71</v>
      </c>
      <c r="L163" s="9">
        <f t="shared" si="77"/>
        <v>438.39</v>
      </c>
    </row>
    <row r="164" spans="2:12" ht="28.8" x14ac:dyDescent="0.3">
      <c r="B164" s="26" t="s">
        <v>229</v>
      </c>
      <c r="C164" s="26" t="s">
        <v>315</v>
      </c>
      <c r="D164" s="26" t="s">
        <v>50</v>
      </c>
      <c r="E164" s="41" t="s">
        <v>432</v>
      </c>
      <c r="F164" s="27" t="s">
        <v>49</v>
      </c>
      <c r="G164" s="28">
        <v>1</v>
      </c>
      <c r="H164" s="29">
        <v>95.09</v>
      </c>
      <c r="I164" s="30">
        <f t="shared" si="68"/>
        <v>0.29420000000000002</v>
      </c>
      <c r="J164" s="6">
        <f t="shared" si="75"/>
        <v>95.09</v>
      </c>
      <c r="K164" s="8">
        <f t="shared" si="76"/>
        <v>123.07</v>
      </c>
      <c r="L164" s="9">
        <f t="shared" si="77"/>
        <v>123.07</v>
      </c>
    </row>
    <row r="165" spans="2:12" x14ac:dyDescent="0.3">
      <c r="B165" s="26" t="s">
        <v>230</v>
      </c>
      <c r="C165" s="26" t="s">
        <v>316</v>
      </c>
      <c r="D165" s="26" t="s">
        <v>48</v>
      </c>
      <c r="E165" s="41" t="s">
        <v>433</v>
      </c>
      <c r="F165" s="27" t="s">
        <v>59</v>
      </c>
      <c r="G165" s="28">
        <v>3</v>
      </c>
      <c r="H165" s="29">
        <v>21.89</v>
      </c>
      <c r="I165" s="30">
        <f t="shared" si="68"/>
        <v>0.29420000000000002</v>
      </c>
      <c r="J165" s="6">
        <f t="shared" si="75"/>
        <v>21.89</v>
      </c>
      <c r="K165" s="8">
        <f t="shared" si="76"/>
        <v>28.33</v>
      </c>
      <c r="L165" s="9">
        <f t="shared" si="77"/>
        <v>84.99</v>
      </c>
    </row>
    <row r="166" spans="2:12" x14ac:dyDescent="0.3">
      <c r="B166" s="26" t="s">
        <v>231</v>
      </c>
      <c r="C166" s="26" t="s">
        <v>317</v>
      </c>
      <c r="D166" s="26" t="s">
        <v>48</v>
      </c>
      <c r="E166" s="41" t="s">
        <v>434</v>
      </c>
      <c r="F166" s="27" t="s">
        <v>59</v>
      </c>
      <c r="G166" s="28">
        <v>4</v>
      </c>
      <c r="H166" s="29">
        <v>48.52</v>
      </c>
      <c r="I166" s="30">
        <f t="shared" si="68"/>
        <v>0.29420000000000002</v>
      </c>
      <c r="J166" s="6">
        <f t="shared" si="75"/>
        <v>48.52</v>
      </c>
      <c r="K166" s="8">
        <f t="shared" si="76"/>
        <v>62.79</v>
      </c>
      <c r="L166" s="9">
        <f t="shared" si="77"/>
        <v>251.16</v>
      </c>
    </row>
    <row r="167" spans="2:12" x14ac:dyDescent="0.3">
      <c r="B167" s="26" t="s">
        <v>232</v>
      </c>
      <c r="C167" s="26" t="s">
        <v>318</v>
      </c>
      <c r="D167" s="26" t="s">
        <v>50</v>
      </c>
      <c r="E167" s="41" t="s">
        <v>435</v>
      </c>
      <c r="F167" s="27" t="s">
        <v>51</v>
      </c>
      <c r="G167" s="28">
        <v>76.12</v>
      </c>
      <c r="H167" s="29">
        <v>8.48</v>
      </c>
      <c r="I167" s="30">
        <f t="shared" si="68"/>
        <v>0.29420000000000002</v>
      </c>
      <c r="J167" s="6">
        <f t="shared" ref="J167:J174" si="78">IF(LEFT($H$13,5)="CUSTO",H167,H167/(1+I167))</f>
        <v>8.48</v>
      </c>
      <c r="K167" s="8">
        <f t="shared" ref="K167:K174" si="79">ROUND(J167*(1+I167),2)</f>
        <v>10.97</v>
      </c>
      <c r="L167" s="9">
        <f t="shared" ref="L167:L174" si="80">ROUND(K167*G167,2)</f>
        <v>835.04</v>
      </c>
    </row>
    <row r="168" spans="2:12" x14ac:dyDescent="0.3">
      <c r="B168" s="26" t="s">
        <v>233</v>
      </c>
      <c r="C168" s="26" t="s">
        <v>319</v>
      </c>
      <c r="D168" s="26" t="s">
        <v>50</v>
      </c>
      <c r="E168" s="41" t="s">
        <v>436</v>
      </c>
      <c r="F168" s="27" t="s">
        <v>51</v>
      </c>
      <c r="G168" s="28">
        <v>332.51</v>
      </c>
      <c r="H168" s="29">
        <v>5.43</v>
      </c>
      <c r="I168" s="30">
        <f t="shared" si="68"/>
        <v>0.29420000000000002</v>
      </c>
      <c r="J168" s="6">
        <f t="shared" si="78"/>
        <v>5.43</v>
      </c>
      <c r="K168" s="8">
        <f t="shared" si="79"/>
        <v>7.03</v>
      </c>
      <c r="L168" s="9">
        <f t="shared" si="80"/>
        <v>2337.5500000000002</v>
      </c>
    </row>
    <row r="169" spans="2:12" x14ac:dyDescent="0.3">
      <c r="B169" s="26" t="s">
        <v>234</v>
      </c>
      <c r="C169" s="26" t="s">
        <v>320</v>
      </c>
      <c r="D169" s="26" t="s">
        <v>50</v>
      </c>
      <c r="E169" s="41" t="s">
        <v>437</v>
      </c>
      <c r="F169" s="27" t="s">
        <v>51</v>
      </c>
      <c r="G169" s="28">
        <v>47.09</v>
      </c>
      <c r="H169" s="29">
        <v>20.29</v>
      </c>
      <c r="I169" s="30">
        <f t="shared" si="68"/>
        <v>0.29420000000000002</v>
      </c>
      <c r="J169" s="6">
        <f t="shared" si="78"/>
        <v>20.29</v>
      </c>
      <c r="K169" s="8">
        <f t="shared" si="79"/>
        <v>26.26</v>
      </c>
      <c r="L169" s="9">
        <f t="shared" si="80"/>
        <v>1236.58</v>
      </c>
    </row>
    <row r="170" spans="2:12" x14ac:dyDescent="0.3">
      <c r="B170" s="26" t="s">
        <v>235</v>
      </c>
      <c r="C170" s="26" t="s">
        <v>321</v>
      </c>
      <c r="D170" s="26" t="s">
        <v>241</v>
      </c>
      <c r="E170" s="41" t="s">
        <v>438</v>
      </c>
      <c r="F170" s="27" t="s">
        <v>64</v>
      </c>
      <c r="G170" s="28">
        <v>46.68</v>
      </c>
      <c r="H170" s="29">
        <v>9.82</v>
      </c>
      <c r="I170" s="30">
        <f t="shared" si="68"/>
        <v>0.29420000000000002</v>
      </c>
      <c r="J170" s="6">
        <f t="shared" si="78"/>
        <v>9.82</v>
      </c>
      <c r="K170" s="8">
        <f t="shared" si="79"/>
        <v>12.71</v>
      </c>
      <c r="L170" s="9">
        <f t="shared" si="80"/>
        <v>593.29999999999995</v>
      </c>
    </row>
    <row r="171" spans="2:12" x14ac:dyDescent="0.3">
      <c r="B171" s="26" t="s">
        <v>236</v>
      </c>
      <c r="C171" s="26" t="s">
        <v>322</v>
      </c>
      <c r="D171" s="26" t="s">
        <v>50</v>
      </c>
      <c r="E171" s="41" t="s">
        <v>439</v>
      </c>
      <c r="F171" s="27" t="s">
        <v>51</v>
      </c>
      <c r="G171" s="28">
        <v>25.04</v>
      </c>
      <c r="H171" s="29">
        <v>11.29</v>
      </c>
      <c r="I171" s="30">
        <f t="shared" si="68"/>
        <v>0.29420000000000002</v>
      </c>
      <c r="J171" s="6">
        <f t="shared" si="78"/>
        <v>11.29</v>
      </c>
      <c r="K171" s="8">
        <f t="shared" si="79"/>
        <v>14.61</v>
      </c>
      <c r="L171" s="9">
        <f t="shared" si="80"/>
        <v>365.83</v>
      </c>
    </row>
    <row r="172" spans="2:12" x14ac:dyDescent="0.3">
      <c r="B172" s="26" t="s">
        <v>237</v>
      </c>
      <c r="C172" s="26" t="s">
        <v>323</v>
      </c>
      <c r="D172" s="26" t="s">
        <v>241</v>
      </c>
      <c r="E172" s="41" t="s">
        <v>440</v>
      </c>
      <c r="F172" s="27" t="s">
        <v>64</v>
      </c>
      <c r="G172" s="28">
        <v>27.7</v>
      </c>
      <c r="H172" s="29">
        <v>29.37</v>
      </c>
      <c r="I172" s="30">
        <f t="shared" si="68"/>
        <v>0.29420000000000002</v>
      </c>
      <c r="J172" s="6">
        <f t="shared" si="78"/>
        <v>29.37</v>
      </c>
      <c r="K172" s="8">
        <f t="shared" si="79"/>
        <v>38.01</v>
      </c>
      <c r="L172" s="9">
        <f t="shared" si="80"/>
        <v>1052.8800000000001</v>
      </c>
    </row>
    <row r="173" spans="2:12" ht="43.2" x14ac:dyDescent="0.3">
      <c r="B173" s="26" t="s">
        <v>238</v>
      </c>
      <c r="C173" s="26" t="s">
        <v>324</v>
      </c>
      <c r="D173" s="26" t="s">
        <v>50</v>
      </c>
      <c r="E173" s="41" t="s">
        <v>441</v>
      </c>
      <c r="F173" s="27" t="s">
        <v>49</v>
      </c>
      <c r="G173" s="28">
        <v>1</v>
      </c>
      <c r="H173" s="29">
        <v>376.64</v>
      </c>
      <c r="I173" s="30">
        <f t="shared" si="68"/>
        <v>0.29420000000000002</v>
      </c>
      <c r="J173" s="6">
        <f t="shared" si="78"/>
        <v>376.64</v>
      </c>
      <c r="K173" s="8">
        <f t="shared" si="79"/>
        <v>487.45</v>
      </c>
      <c r="L173" s="9">
        <f t="shared" si="80"/>
        <v>487.45</v>
      </c>
    </row>
    <row r="174" spans="2:12" ht="43.2" x14ac:dyDescent="0.3">
      <c r="B174" s="26" t="s">
        <v>239</v>
      </c>
      <c r="C174" s="26" t="s">
        <v>325</v>
      </c>
      <c r="D174" s="26" t="s">
        <v>50</v>
      </c>
      <c r="E174" s="41" t="s">
        <v>442</v>
      </c>
      <c r="F174" s="27" t="s">
        <v>49</v>
      </c>
      <c r="G174" s="28">
        <v>1</v>
      </c>
      <c r="H174" s="29">
        <v>545.11</v>
      </c>
      <c r="I174" s="30">
        <f t="shared" si="68"/>
        <v>0.29420000000000002</v>
      </c>
      <c r="J174" s="6">
        <f t="shared" si="78"/>
        <v>545.11</v>
      </c>
      <c r="K174" s="8">
        <f t="shared" si="79"/>
        <v>705.48</v>
      </c>
      <c r="L174" s="9">
        <f t="shared" si="80"/>
        <v>705.48</v>
      </c>
    </row>
  </sheetData>
  <mergeCells count="14">
    <mergeCell ref="C9:D9"/>
    <mergeCell ref="C11:D11"/>
    <mergeCell ref="G6:G7"/>
    <mergeCell ref="C10:D10"/>
    <mergeCell ref="B9:B11"/>
    <mergeCell ref="I6:I7"/>
    <mergeCell ref="H6:H7"/>
    <mergeCell ref="J6:J7"/>
    <mergeCell ref="B2:F2"/>
    <mergeCell ref="C4:H4"/>
    <mergeCell ref="E5:F5"/>
    <mergeCell ref="B6:B7"/>
    <mergeCell ref="C6:C7"/>
    <mergeCell ref="C3:H3"/>
  </mergeCells>
  <phoneticPr fontId="11" type="noConversion"/>
  <dataValidations disablePrompts="1" count="3">
    <dataValidation type="list" allowBlank="1" showInputMessage="1" showErrorMessage="1" sqref="H13" xr:uid="{00000000-0002-0000-0000-000000000000}">
      <formula1>"CUSTO (SEM BDI),PREÇO (COM BDI)"</formula1>
    </dataValidation>
    <dataValidation type="list" allowBlank="1" showInputMessage="1" showErrorMessage="1" sqref="D7" xr:uid="{00000000-0002-0000-0000-000001000000}">
      <formula1>"Sim,Não"</formula1>
    </dataValidation>
    <dataValidation type="list" allowBlank="1" showInputMessage="1" showErrorMessage="1" sqref="E5" xr:uid="{00000000-0002-0000-0000-000002000000}">
      <formula1>"1 – Empreitada por Preço Global, 2 – Empreitada por Preço Unitário, 3 – Empreitada Integral, 4 – Tarefa, 5 – Execução Direta, 6 – Contratação integrada, 7 – Contratação semi-integrada,  8 – Fornecimento e prestação de serviço associado"</formula1>
    </dataValidation>
  </dataValidations>
  <pageMargins left="0.7" right="0.7" top="0.75" bottom="0.75" header="0.3" footer="0.3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6"/>
  <sheetViews>
    <sheetView showGridLines="0" topLeftCell="A2" workbookViewId="0">
      <selection activeCell="F15" sqref="F15"/>
    </sheetView>
  </sheetViews>
  <sheetFormatPr defaultRowHeight="14.4" x14ac:dyDescent="0.3"/>
  <cols>
    <col min="1" max="1" width="2.88671875" customWidth="1"/>
    <col min="3" max="3" width="21.33203125" customWidth="1"/>
    <col min="6" max="6" width="9.6640625" bestFit="1" customWidth="1"/>
  </cols>
  <sheetData>
    <row r="1" spans="2:12" ht="15" thickBot="1" x14ac:dyDescent="0.35"/>
    <row r="2" spans="2:12" ht="19.2" thickTop="1" thickBot="1" x14ac:dyDescent="0.4">
      <c r="B2" s="77" t="s">
        <v>32</v>
      </c>
      <c r="C2" s="78"/>
      <c r="D2" s="78"/>
      <c r="E2" s="78"/>
      <c r="F2" s="39">
        <v>0.29420000000000002</v>
      </c>
      <c r="G2" s="1"/>
    </row>
    <row r="3" spans="2:12" ht="15.6" thickTop="1" thickBot="1" x14ac:dyDescent="0.35">
      <c r="B3" s="1"/>
      <c r="C3" s="1"/>
      <c r="D3" s="1"/>
      <c r="E3" s="1"/>
      <c r="F3" s="1"/>
      <c r="G3" s="1"/>
      <c r="H3" s="1"/>
    </row>
    <row r="4" spans="2:12" ht="15.6" thickTop="1" thickBot="1" x14ac:dyDescent="0.35">
      <c r="B4" s="83" t="s">
        <v>5</v>
      </c>
      <c r="C4" s="84"/>
      <c r="D4" s="84"/>
      <c r="E4" s="84"/>
      <c r="F4" s="85"/>
      <c r="G4" s="1"/>
      <c r="H4" s="83" t="s">
        <v>29</v>
      </c>
      <c r="I4" s="84"/>
      <c r="J4" s="84"/>
      <c r="K4" s="84"/>
      <c r="L4" s="85"/>
    </row>
    <row r="5" spans="2:12" ht="15" thickBot="1" x14ac:dyDescent="0.35">
      <c r="B5" s="79" t="s">
        <v>6</v>
      </c>
      <c r="C5" s="80"/>
      <c r="D5" s="80"/>
      <c r="E5" s="80"/>
      <c r="F5" s="22">
        <v>0.01</v>
      </c>
      <c r="G5" s="1"/>
      <c r="H5" s="86" t="s">
        <v>56</v>
      </c>
      <c r="I5" s="87"/>
      <c r="J5" s="87"/>
      <c r="K5" s="87"/>
      <c r="L5" s="88"/>
    </row>
    <row r="6" spans="2:12" ht="15" thickBot="1" x14ac:dyDescent="0.35">
      <c r="B6" s="79" t="s">
        <v>8</v>
      </c>
      <c r="C6" s="80"/>
      <c r="D6" s="80"/>
      <c r="E6" s="80"/>
      <c r="F6" s="22">
        <v>1.2699999999999999E-2</v>
      </c>
      <c r="G6" s="1"/>
      <c r="H6" s="86"/>
      <c r="I6" s="87"/>
      <c r="J6" s="87"/>
      <c r="K6" s="87"/>
      <c r="L6" s="88"/>
    </row>
    <row r="7" spans="2:12" ht="15" thickBot="1" x14ac:dyDescent="0.35">
      <c r="B7" s="79" t="s">
        <v>13</v>
      </c>
      <c r="C7" s="80"/>
      <c r="D7" s="80"/>
      <c r="E7" s="80"/>
      <c r="F7" s="22">
        <v>9.2999999999999992E-3</v>
      </c>
      <c r="G7" s="1"/>
      <c r="H7" s="86"/>
      <c r="I7" s="87"/>
      <c r="J7" s="87"/>
      <c r="K7" s="87"/>
      <c r="L7" s="88"/>
    </row>
    <row r="8" spans="2:12" ht="15" thickBot="1" x14ac:dyDescent="0.35">
      <c r="B8" s="79" t="s">
        <v>18</v>
      </c>
      <c r="C8" s="80"/>
      <c r="D8" s="80"/>
      <c r="E8" s="80"/>
      <c r="F8" s="22">
        <v>5.5E-2</v>
      </c>
      <c r="G8" s="1"/>
      <c r="H8" s="86"/>
      <c r="I8" s="87"/>
      <c r="J8" s="87"/>
      <c r="K8" s="87"/>
      <c r="L8" s="88"/>
    </row>
    <row r="9" spans="2:12" ht="15" thickBot="1" x14ac:dyDescent="0.35">
      <c r="B9" s="79" t="s">
        <v>19</v>
      </c>
      <c r="C9" s="80"/>
      <c r="D9" s="80"/>
      <c r="E9" s="80"/>
      <c r="F9" s="22">
        <v>7.4999999999999997E-2</v>
      </c>
      <c r="G9" s="1"/>
      <c r="H9" s="86"/>
      <c r="I9" s="87"/>
      <c r="J9" s="87"/>
      <c r="K9" s="87"/>
      <c r="L9" s="88"/>
    </row>
    <row r="10" spans="2:12" ht="15" thickBot="1" x14ac:dyDescent="0.35">
      <c r="B10" s="81" t="s">
        <v>20</v>
      </c>
      <c r="C10" s="82"/>
      <c r="D10" s="82"/>
      <c r="E10" s="82"/>
      <c r="F10" s="23">
        <v>5.1499999999999997E-2</v>
      </c>
      <c r="G10" s="1"/>
      <c r="H10" s="89"/>
      <c r="I10" s="90"/>
      <c r="J10" s="90"/>
      <c r="K10" s="90"/>
      <c r="L10" s="91"/>
    </row>
    <row r="11" spans="2:12" ht="15" thickTop="1" x14ac:dyDescent="0.3"/>
    <row r="12" spans="2:12" ht="15" thickBot="1" x14ac:dyDescent="0.35"/>
    <row r="13" spans="2:12" ht="15.6" thickTop="1" thickBot="1" x14ac:dyDescent="0.35">
      <c r="B13" s="74" t="s">
        <v>0</v>
      </c>
      <c r="C13" s="68" t="s">
        <v>39</v>
      </c>
      <c r="D13" s="69"/>
    </row>
    <row r="14" spans="2:12" ht="15.6" thickTop="1" thickBot="1" x14ac:dyDescent="0.35">
      <c r="B14" s="75"/>
      <c r="C14" s="72" t="s">
        <v>40</v>
      </c>
      <c r="D14" s="73"/>
    </row>
    <row r="15" spans="2:12" ht="15.6" thickTop="1" thickBot="1" x14ac:dyDescent="0.35">
      <c r="B15" s="76"/>
      <c r="C15" s="70" t="s">
        <v>1</v>
      </c>
      <c r="D15" s="71"/>
    </row>
    <row r="16" spans="2:12" ht="15" thickTop="1" x14ac:dyDescent="0.3"/>
    <row r="26" spans="7:7" x14ac:dyDescent="0.3">
      <c r="G26" s="33"/>
    </row>
  </sheetData>
  <mergeCells count="14">
    <mergeCell ref="H4:L4"/>
    <mergeCell ref="H5:L10"/>
    <mergeCell ref="B4:F4"/>
    <mergeCell ref="B5:E5"/>
    <mergeCell ref="B6:E6"/>
    <mergeCell ref="B7:E7"/>
    <mergeCell ref="B8:E8"/>
    <mergeCell ref="B13:B15"/>
    <mergeCell ref="C13:D13"/>
    <mergeCell ref="C14:D14"/>
    <mergeCell ref="C15:D15"/>
    <mergeCell ref="B2:E2"/>
    <mergeCell ref="B9:E9"/>
    <mergeCell ref="B10:E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CpfHbBPodGDlJpMqXltM3aObcD4S4FRRY0oXn21GFwA=</DigestValue>
    </Reference>
    <Reference Type="http://www.w3.org/2000/09/xmldsig#Object" URI="#idOfficeObject">
      <DigestMethod Algorithm="http://www.w3.org/2001/04/xmlenc#sha256"/>
      <DigestValue>N5m8KxcxCDWJ8llEh1gK9Q7Q2I/aU6O/zsT1T+BSBE4=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dsa9sKMeqFCtmk99KJdwt8Y3ZEvwmNaZ7DrgWAGzqho=</DigestValue>
    </Reference>
  </SignedInfo>
  <SignatureValue>k7dM9HrYis9/YXZXWOU4JUOtrsE0cxEt/NmkcgCYNmIskH47fJMzbLgaJMcHR0/5w695XqP61b5N
y6jU7wFZDHUOt4XfiAOwo8EIXiurniO79KjMP6NR0ldDyiDIWeu1qYBKDmKheHFho12QO4DNaOEl
rdmnMCs8VfDO1OTRLxmZWjru4HHroSbjJdwsIQtLntoB9NJ48NtfGlUFuZPyIF5tZv8L903I/EXf
rPK98nZ0grk0YUgn1xnoTC4aqludfcSkK2ivfhsBwKATNRBXNxEe46nMeEGIcYKsVNbGVIKnNyUM
udTGTyVLHtp59knlB2gq29a4Nl1lemoEymFTiA==</SignatureValue>
  <KeyInfo>
    <X509Data>
      <X509Certificate>MIIHkDCCBXigAwIBAgIIU+LBooxY7ucwDQYJKoZIhvcNAQELBQAwczELMAkGA1UEBhMCQlIxEzARBgNVBAoTCklDUC1CcmFzaWwxNjA0BgNVBAsTLVNlY3JldGFyaWEgZGEgUmVjZWl0YSBGZWRlcmFsIGRvIEJyYXNpbCAtIFJGQjEXMBUGA1UEAxMOQUMgTElOSyBSRkIgdjIwHhcNMjExMTAzMTMzMDAwWhcNMjQxMTAzMTMzMDAwWjCB5zELMAkGA1UEBhMCQlIxEzARBgNVBAoTCklDUC1CcmFzaWwxFzAVBgNVBAsTDjE3MDI0NzYzMDAwMTc1MTYwNAYDVQQLEy1TZWNyZXRhcmlhIGRhIFJlY2VpdGEgRmVkZXJhbCBkbyBCcmFzaWwgLSBSRkIxFTATBgNVBAsTDFJGQiBlLUNQRiBBMzEUMBIGA1UECxMLKEVNIEJSQU5DTykxEzARBgNVBAsTCnByZXNlbmNpYWwxMDAuBgNVBAMTJ0dFUkFMRE8gRElBUyBQRVJFSVJBIEpVTklPUjoxMjY1MDQ1NjY2MzCCASIwDQYJKoZIhvcNAQEBBQADggEPADCCAQoCggEBAMIvZDBsQ8/51TFXN8+pyrNPDTamF9YIprFHRmG48lnHWernDI/AVBbPk5pRQAFDQKnmin1dIOaOqZs8mwHkUN1MEzIytcUwV/wgRubq/1bzvtSm86U+jQF/lxtHqHYVNODGRBHVwqSVcVjydq1B7lEuEt8ql6SmsPoAQEolYt6kRU9ArtJvmf5sR5OhRZuqxtWidj9iU7Ol4mCjSxglaEbPutm/cVPNTRdTd2DPa8uufnnsncXZQV9loJf23GjtdlCba2QLPYo+yfHfrhCC67K1lRb+8ojFKu/lkhwpkDqRZc6Un7OcKYiRKlc7wiU0vo4NL3q61d/zZAN9a0Oy9nUCAwEAAaOCArEwggKtMB8GA1UdIwQYMBaAFA3f1kf0E07lIlgyLGam5y7kV7wCMA4GA1UdDwEB/wQEAwIF4DBuBgNVHSAEZzBlMGMGBmBMAQIDODBZMFcGCCsGAQUFBwIBFktodHRwOi8vcmVwb3NpdG9yaW8ubGlua2NlcnRpZmljYWNhby5jb20uYnIvYWMtbGlua3JmYi9hYy1saW5rLXJmYi1wYy1hMy5wZGYwgbAGA1UdHwSBqDCBpTBQoE6gTIZKaHR0cDovL3JlcG9zaXRvcmlvLmxpbmtjZXJ0aWZpY2FjYW8uY29tLmJyL2FjLWxpbmtyZmIvbGNyLWFjLWxpbmtyZmJ2NS5jcmwwUaBPoE2GS2h0dHA6Ly9yZXBvc2l0b3JpbzIubGlua2NlcnRpZmljYWNhby5jb20uYnIvYWMtbGlua3JmYi9sY3ItYWMtbGlua3JmYnY1LmNybDCBlQYIKwYBBQUHAQEEgYgwgYUwUgYIKwYBBQUHMAKGRmh0dHA6Ly9yZXBvc2l0b3Jpby5saW5rY2VydGlmaWNhY2FvLmNvbS5ici9hYy1saW5rcmZiL2FjLWxpbmtyZmJ2NS5wN2IwLwYIKwYBBQUHMAGGI2h0dHA6Ly9vY3NwLmxpbmtjZXJ0aWZpY2FjYW8uY29tLmJyMIGUBgNVHREEgYwwgYmBFEdSRElBUy5FTkdAR01BSUwuQ09NoDgGBWBMAQMBoC8TLTIyMDQxOTk2MTI2NTA0NTY2NjMwMDAwMDAwMDAwMDAwMDAwMDAwMDAwMDAwMKAeBgVgTAEDBaAVExMwMDAwMDAwMDAwMDAwMDAwMDAwoBcGBWBMAQMGoA4TDDAwMDAwMDAwMDAwMDAdBgNVHSUEFjAUBggrBgEFBQcDAgYIKwYBBQUHAwQwCQYDVR0TBAIwADANBgkqhkiG9w0BAQsFAAOCAgEAMxMHyaCTT4NpP2U99PKAXm4+h2yPLmqXST+NN6iXscXx7r9/NWwkcv2fnaltPS3jPG+KM5tUxY+sEmM08UQtiGt0slGElwMWt1GwYCEGlGH43cFqwG8WtzMR0yYJy9SRxblgq0JIU936B9OlBC7ojP0azwT/YZk3Y+L23VGIOXz9ftAWnr1dpFeEDcpgWtn7rOeqNpydfKyXll0shE0vmWykh0qATUGrfrstyKtBSZVMalxWDp9A76xdmiHI9lWDX8IDAKOuIXGrQm/0eUHxbKQXpPBZOR8WuBPa8hZpVI1SXJnpVdnXXL5RakYwKhR+0kAJcBjPcPT3XY+Ty6f1VAusCXsH0NanpnvThiThLAKbgcCO35Ihqp96z24a9Bd3PDWnOpVLxoJ6VCsHdWHpKtNvUaabvvef8aaCCb4BaZAnyYELnUUFzhceuv1lPHSnxbHeMN3S813bGsdUwBMvuvPDQfyG9fgCBosRvAa377ZdEf1Wwoh8tgptC5vb9bRPEh8YX9LlBJCFRGxRrjHwzKp6v0EHUfMRU3qHIIvc0KCUeJfztRq056k4i7UrZ2YSCbAX516dqU2prc7tl69LQrA2dj8Hqq5bUcVz/lPS2hzgYqkzu824NJAsWzZ3b6scOaRZkw1iK/ZxTDmNe85uY0kDIUEyMA4v/GQqSrmYaV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mzijq/4wgDWI9z0ZDrqJhkIdR4PDHqlF/UdXTC9ipEk=</DigestValue>
      </Reference>
      <Reference URI="/xl/comments1.xml?ContentType=application/vnd.openxmlformats-officedocument.spreadsheetml.comments+xml">
        <DigestMethod Algorithm="http://www.w3.org/2001/04/xmlenc#sha256"/>
        <DigestValue>WrN54fhtvmUJuEZLJ7e499JNcHZIkHi0wxzYxHeIM0Y=</DigestValue>
      </Reference>
      <Reference URI="/xl/drawings/vmlDrawing1.vml?ContentType=application/vnd.openxmlformats-officedocument.vmlDrawing">
        <DigestMethod Algorithm="http://www.w3.org/2001/04/xmlenc#sha256"/>
        <DigestValue>s055IrdVN6J8wtiq+BYPpm1CjNOyBQwZvc/0JX8qRVM=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hsehKNUkvjWuQiFuuIXvwscg7v2gpl9CmWKpDUSttUk=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KFZzOb1ySppaVyXwoWvFqHRCLNdsb+Y8R6nZBG/wXxc=</DigestValue>
      </Reference>
      <Reference URI="/xl/sharedStrings.xml?ContentType=application/vnd.openxmlformats-officedocument.spreadsheetml.sharedStrings+xml">
        <DigestMethod Algorithm="http://www.w3.org/2001/04/xmlenc#sha256"/>
        <DigestValue>gdzg+9NtaoXUwWqKf8qd9pzTLRX4huKEQ5NCK7ekqZE=</DigestValue>
      </Reference>
      <Reference URI="/xl/styles.xml?ContentType=application/vnd.openxmlformats-officedocument.spreadsheetml.styles+xml">
        <DigestMethod Algorithm="http://www.w3.org/2001/04/xmlenc#sha256"/>
        <DigestValue>3vCuALdj7ZHFsKIzi+TcthkLwG9JxrBZc7Q3vCxUyKA=</DigestValue>
      </Reference>
      <Reference URI="/xl/theme/theme1.xml?ContentType=application/vnd.openxmlformats-officedocument.theme+xml">
        <DigestMethod Algorithm="http://www.w3.org/2001/04/xmlenc#sha256"/>
        <DigestValue>slUOyOXRyyDzJubkfCFkLrI1Wq/sjkxPtTFiPO5X0rM=</DigestValue>
      </Reference>
      <Reference URI="/xl/workbook.xml?ContentType=application/vnd.openxmlformats-officedocument.spreadsheetml.sheet.main+xml">
        <DigestMethod Algorithm="http://www.w3.org/2001/04/xmlenc#sha256"/>
        <DigestValue>eNHQVke8Ix9CUMSFGlrDJ/VTbHZoE/c8rAl4YOraJ/g=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xLytUaNNvDvRk6Xe2347BgvEwWTpg+uZ0ZCsQe2EhoM=</DigestValue>
      </Reference>
      <Reference URI="/xl/worksheets/sheet2.xml?ContentType=application/vnd.openxmlformats-officedocument.spreadsheetml.worksheet+xml">
        <DigestMethod Algorithm="http://www.w3.org/2001/04/xmlenc#sha256"/>
        <DigestValue>0UY4NA0FT1FDyYyoaepzS/XrFvkH4tZyMF5fTyStLg8=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2024-02-09T15:29:45Z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16.0.17231/26</OfficeVersion>
          <ApplicationVersion>16.0.17231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2024-02-09T15:29:45Z</xd:SigningTime>
          <xd:SigningCertificate>
            <xd:Cert>
              <xd:CertDigest>
                <DigestMethod Algorithm="http://www.w3.org/2001/04/xmlenc#sha256"/>
                <DigestValue>rR0L+en1juRlkTLgv1N10VUuM4xDUibRjQpNK3E9nN4=</DigestValue>
              </xd:CertDigest>
              <xd:IssuerSerial>
                <X509IssuerName>CN=AC LINK RFB v2, OU=Secretaria da Receita Federal do Brasil - RFB, O=ICP-Brasil, C=BR</X509IssuerName>
                <X509SerialNumber>6044606553768128231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jANBgkqhkiG9w0BAQ0FADCBkDELMAkGA1UEBhMCQlIxEzARBgNVBAoMCklDUC1CcmFzaWwxNDAyBgNVBAsMK0F1dG9yaWRhZGUgQ2VydGlmaWNhZG9yYSBSYWl6IEJyYXNpbGVpcmEgdjUxNjA0BgNVBAMMLUFDIFNlY3JldGFyaWEgZGEgUmVjZWl0YSBGZWRlcmFsIGRvIEJyYXNpbCB2NDAeFw0xODAyMjcxMzQyNDBaFw0yOTAyMjAxMjAwMDRaMHMxCzAJBgNVBAYTAkJSMRMwEQYDVQQKEwpJQ1AtQnJhc2lsMTYwNAYDVQQLEy1TZWNyZXRhcmlhIGRhIFJlY2VpdGEgRmVkZXJhbCBkbyBCcmFzaWwgLSBSRkIxFzAVBgNVBAMTDkFDIExJTksgUkZCIHYyMIICIjANBgkqhkiG9w0BAQEFAAOCAg8AMIICCgKCAgEAiSglOWWKSbm3JTm+yZ1EioJ6gfv1IJvafMW5fM9Xj/3KL1v+hEgAY9a2h8K1KXZJ3Vtt+7V4Tx44Dwtdp7Pkr5FQUo4yFhnruYfu4gQFW5xr8E1soJr13hbE7oElWujsaVPXlv7GAhxHKuFyPhyRmHMhsb/JrOmb/+4vOE/3P9OOEGgr/vZ7cv3nKvMEqhOh21W/7/f8Wk93IPSgs59GLVecr+Cmc0yu3fYmxhrf2LqNhru5QoeL4QNjlXQjWPdgVf9QbEU1SwO90fOybPvcziLQIv6jdyRjPJofdKbhsgEvaA+CAPme/WMkBo9AZ+kDN4I1Lyx5d+m6kkGiAOCluHsL6xhV45xzvnjNd9n3EJxDd6ms4py0a5ynVvkaVBCvfnQw46AVjMdIW4HUA0YS7CMSZUe8jY7jthz76cCBwrAjFIuj5Zt1MWQju+LeDA9Mg3kQxOcE9rD26FpJknBmTiMcSZPBqP4d8TsOqcTuEIWxRlusKf1d97daggPsmgY4NtnUyNF+OZKdWCWLLoF1ofjVRPmjRKIfoiurJGd8FvXiK1gS/kUeOaU0Z9gsv/PboF2lU0OoXeRPDQSLxH/aRLevtRJGy1Y/v4loOKhfh29yZrZp6qswRPAfuAMxgTQqr/W78WKlcgboiCHSA/4QQpU3ph+iYJSrZJSCtx3WCaECAwEAAaOCAVUwggFRMIGnBgNVHSAEgZ8wgZwwTAYGYEwBAgE7MEIwQAYIKwYBBQUHAgEWNGh0dHA6Ly93d3cucmVjZWl0YS5mYXplbmRhLmdvdi5ici9hY3JmYi9kcGNhY3JmYi5wZGYwTAYGYEwBAgM4MEIwQAYIKwYBBQUHAgEWNGh0dHA6Ly93d3cucmVjZWl0YS5mYXplbmRhLmdvdi5ici9hY3JmYi9kcGNhY3JmYi5wZGYwRAYDVR0fBD0wOzA5oDegNYYzaHR0cDovL3d3dy5yZWNlaXRhLmZhemVuZGEuZ292LmJyL2FjcmZiL2FjcmZidjQuY3JsMB8GA1UdIwQYMBaAFBqY5kPKHN2SnpljRVoq6R+HIM01MB0GA1UdDgQWBBQN39ZH9BNO5SJYMixmpucu5Fe8AjAPBgNVHRMBAf8EBTADAQH/MA4GA1UdDwEB/wQEAwIBBjANBgkqhkiG9w0BAQ0FAAOCAgEAQa/CcUbwxj7LFydJBwLGPvn3bXmgoqIADDSra8PZoklFhjazOkhn6qnMR+8K2piYxN0c7A9YZvAeFt0Y1eSSkCbvQxhFgv97i2C/MZpsjXR+WbNhq11eUwGbAMe/4QE5KbQXzJ2L5Htrvg+GCp4+dtjUIWoVgadJwThE1XdaFlYoMRY+ARmZt/+BYr3kfd9WTt32cevUD05rh/1AgWLQwE3drBhehCg5ApLP1UHVkjU4tM4bUa+J0vwbgodnSKJoVCZQnev6g+tjjZxGQOD3hpG4DiOIDa4lhDuqv7A9yLmpeolTY000WPbnMY3EccwxrqPavmt41tIAKy5jIDRID8o8nRurWbsX509YV05M9vmHbSwBSC2qg6nIOSyWUywl+lyhmw1Hgis3ZSLLHSzM+P0IPOeWNaDv1b4oxQrn+Xd2gw8BVrAri4P6Lp/RiCfVEPqXHRZXFg9WXIq6ggftMoRMZysKrMpQtFhrZ6YvKF1qyh66IveBX1iLcz671HBcHO3LYp/uS0RWJJxDlzIxnQBY3a0UnoAKg4eleQPxIbcM8lLFgj0k3vPgjfhGsScwBqfMWo3XjBo2HTvmXaN/Myo0aWBp9SWfxtZofXwGp9GsuZnQp/yXd1TDvZHAILhkJQIoPw0NP1QukpnaoUqSO4LVGpJEiMRrDsNXnMj2Yjk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Orçamentária</vt:lpstr>
      <vt:lpstr>Detalhamento do BDI</vt:lpstr>
      <vt:lpstr>'Planilha Orçamentária'!Area_de_impressao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Geraldo Dias</cp:lastModifiedBy>
  <cp:lastPrinted>2023-08-16T20:43:27Z</cp:lastPrinted>
  <dcterms:created xsi:type="dcterms:W3CDTF">2022-07-05T20:48:01Z</dcterms:created>
  <dcterms:modified xsi:type="dcterms:W3CDTF">2024-02-09T14:58:03Z</dcterms:modified>
</cp:coreProperties>
</file>