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Serviço\01 - Engenheiro CAE\PROJETOS\119 - Atualização de Datas Portico Juramento\2- PLANILHA\"/>
    </mc:Choice>
  </mc:AlternateContent>
  <xr:revisionPtr revIDLastSave="0" documentId="13_ncr:201_{5E1C91DD-DAE0-4E81-AFB5-2EE5AD7E487A}" xr6:coauthVersionLast="47" xr6:coauthVersionMax="47" xr10:uidLastSave="{00000000-0000-0000-0000-000000000000}"/>
  <bookViews>
    <workbookView xWindow="-108" yWindow="-108" windowWidth="23256" windowHeight="12576" xr2:uid="{00000000-000D-0000-FFFF-FFFF00000000}"/>
  </bookViews>
  <sheets>
    <sheet name="Planilha Orçamentária" sheetId="1" r:id="rId1"/>
    <sheet name="Detalhamento do BDI" sheetId="4" r:id="rId2"/>
  </sheets>
  <definedNames>
    <definedName name="_xlnm._FilterDatabase" localSheetId="0" hidden="1">'Planilha Orçamentária'!$B$14:$V$34</definedName>
    <definedName name="_xlnm.Print_Area" localSheetId="0">'Planilha Orçamentária'!$A$1:$L$36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1" l="1"/>
  <c r="I32" i="1"/>
  <c r="I31" i="1"/>
  <c r="J35" i="1"/>
  <c r="J20" i="1"/>
  <c r="I20" i="1"/>
  <c r="J19" i="1"/>
  <c r="I19" i="1"/>
  <c r="J18" i="1"/>
  <c r="I18" i="1"/>
  <c r="K20" i="1" l="1"/>
  <c r="L20" i="1" s="1"/>
  <c r="K19" i="1"/>
  <c r="L19" i="1" s="1"/>
  <c r="K18" i="1"/>
  <c r="L18" i="1" s="1"/>
  <c r="I35" i="1" l="1"/>
  <c r="K35" i="1" s="1"/>
  <c r="L35" i="1" s="1"/>
  <c r="I33" i="1"/>
  <c r="I30" i="1"/>
  <c r="I28" i="1"/>
  <c r="I27" i="1"/>
  <c r="I26" i="1"/>
  <c r="I25" i="1"/>
  <c r="I24" i="1"/>
  <c r="I23" i="1"/>
  <c r="I22" i="1"/>
  <c r="I17" i="1"/>
  <c r="J28" i="1"/>
  <c r="K28" i="1" s="1"/>
  <c r="L28" i="1" s="1"/>
  <c r="J36" i="1"/>
  <c r="J34" i="1"/>
  <c r="K34" i="1" s="1"/>
  <c r="L34" i="1" s="1"/>
  <c r="J33" i="1"/>
  <c r="J32" i="1"/>
  <c r="J31" i="1"/>
  <c r="J30" i="1"/>
  <c r="J29" i="1"/>
  <c r="K29" i="1" s="1"/>
  <c r="L29" i="1" s="1"/>
  <c r="J27" i="1"/>
  <c r="J26" i="1"/>
  <c r="J25" i="1"/>
  <c r="J24" i="1"/>
  <c r="J23" i="1"/>
  <c r="J22" i="1"/>
  <c r="J21" i="1"/>
  <c r="K21" i="1" s="1"/>
  <c r="L21" i="1" s="1"/>
  <c r="J17" i="1"/>
  <c r="J16" i="1"/>
  <c r="K16" i="1" s="1"/>
  <c r="L16" i="1" s="1"/>
  <c r="J15" i="1"/>
  <c r="K15" i="1" s="1"/>
  <c r="L15" i="1" s="1"/>
  <c r="K31" i="1" l="1"/>
  <c r="L31" i="1" s="1"/>
  <c r="K33" i="1"/>
  <c r="L33" i="1" s="1"/>
  <c r="K30" i="1"/>
  <c r="L30" i="1" s="1"/>
  <c r="K32" i="1"/>
  <c r="L32" i="1" s="1"/>
  <c r="K17" i="1"/>
  <c r="L17" i="1" s="1"/>
  <c r="K25" i="1"/>
  <c r="L25" i="1" s="1"/>
  <c r="K26" i="1"/>
  <c r="L26" i="1" s="1"/>
  <c r="K27" i="1"/>
  <c r="L27" i="1" s="1"/>
  <c r="K36" i="1"/>
  <c r="L36" i="1" s="1"/>
  <c r="K24" i="1"/>
  <c r="L24" i="1" s="1"/>
  <c r="K22" i="1"/>
  <c r="L22" i="1" s="1"/>
  <c r="K23" i="1"/>
  <c r="L23" i="1" s="1"/>
  <c r="M27" i="1" l="1"/>
  <c r="L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MARUCH DE CARVALHO</author>
  </authors>
  <commentList>
    <comment ref="H6" authorId="0" shapeId="0" xr:uid="{00000000-0006-0000-0000-000001000000}">
      <text>
        <r>
          <rPr>
            <b/>
            <sz val="9"/>
            <color indexed="81"/>
            <rFont val="Segoe UI"/>
            <family val="2"/>
          </rPr>
          <t>Preenchimento Automático - Aba "Detalhamento do BDI"</t>
        </r>
        <r>
          <rPr>
            <sz val="9"/>
            <color indexed="81"/>
            <rFont val="Segoe UI"/>
            <family val="2"/>
          </rPr>
          <t xml:space="preserve">
</t>
        </r>
      </text>
    </comment>
    <comment ref="I6" authorId="0" shapeId="0" xr:uid="{00000000-0006-0000-0000-000002000000}">
      <text>
        <r>
          <rPr>
            <b/>
            <sz val="9"/>
            <color indexed="81"/>
            <rFont val="Segoe UI"/>
            <family val="2"/>
          </rPr>
          <t>Preencher caso exista BDI diferenciado para equipamentos, por exemplo.</t>
        </r>
        <r>
          <rPr>
            <sz val="9"/>
            <color indexed="81"/>
            <rFont val="Segoe UI"/>
            <family val="2"/>
          </rPr>
          <t xml:space="preserve">
</t>
        </r>
      </text>
    </comment>
    <comment ref="D7" authorId="0" shapeId="0" xr:uid="{00000000-0006-0000-0000-000003000000}">
      <text>
        <r>
          <rPr>
            <b/>
            <sz val="9"/>
            <color indexed="81"/>
            <rFont val="Segoe UI"/>
            <family val="2"/>
          </rPr>
          <t>SIM ou NÃO</t>
        </r>
      </text>
    </comment>
  </commentList>
</comments>
</file>

<file path=xl/sharedStrings.xml><?xml version="1.0" encoding="utf-8"?>
<sst xmlns="http://schemas.openxmlformats.org/spreadsheetml/2006/main" count="145" uniqueCount="122">
  <si>
    <t>LEGENDA</t>
  </si>
  <si>
    <t>PREENCHIMENTO AUTOMÁTICO</t>
  </si>
  <si>
    <t>PLANILHA ORÇAMENTÁRIA</t>
  </si>
  <si>
    <t>LICITAÇÃO Nº</t>
  </si>
  <si>
    <t>EDITAL Nº</t>
  </si>
  <si>
    <t>COMPOSIÇÃO DO BDI</t>
  </si>
  <si>
    <t>GARANTIA (G) e SEGURO (S)</t>
  </si>
  <si>
    <t>OBJETO</t>
  </si>
  <si>
    <t>RISCO ( R )</t>
  </si>
  <si>
    <t>MODALIDADE</t>
  </si>
  <si>
    <t>REGIME DE EXECUÇÃO</t>
  </si>
  <si>
    <t>CIDADE</t>
  </si>
  <si>
    <t>UF</t>
  </si>
  <si>
    <t>DESPESAS FINANCEIRAS (DF)</t>
  </si>
  <si>
    <t>DATA BASE DO ORÇAMENTO</t>
  </si>
  <si>
    <t>DESONERAÇÃO</t>
  </si>
  <si>
    <t>BDI 1</t>
  </si>
  <si>
    <t>BDI 2</t>
  </si>
  <si>
    <t>ADMINISTRAÇÃO CENTRAL (AC)</t>
  </si>
  <si>
    <t>LUCRO (L)</t>
  </si>
  <si>
    <t>TRIBUTOS (T)</t>
  </si>
  <si>
    <t>LOTE</t>
  </si>
  <si>
    <t>ITEM</t>
  </si>
  <si>
    <t>CÓDIGO</t>
  </si>
  <si>
    <t>REFERÊNCIA</t>
  </si>
  <si>
    <t>DESCRIÇÃO DOS SERVIÇOS</t>
  </si>
  <si>
    <t>UNIDADE</t>
  </si>
  <si>
    <t>QUANTIDADE</t>
  </si>
  <si>
    <t>BDI</t>
  </si>
  <si>
    <t>FÓRMULA ADOTADA:</t>
  </si>
  <si>
    <t>TOTAL GERAL</t>
  </si>
  <si>
    <t>ÓRGÃO</t>
  </si>
  <si>
    <t>BDI PROPOSTO:</t>
  </si>
  <si>
    <t>PREÇO TOTAL</t>
  </si>
  <si>
    <t>CUSTO UNITÁRIO (SEM BDI)</t>
  </si>
  <si>
    <t>TIPO DE VALOR</t>
  </si>
  <si>
    <t>VALOR UNITÁRIO (R$)</t>
  </si>
  <si>
    <t>ENCARGOS SOCIAIS - HORISTAS (%)</t>
  </si>
  <si>
    <t>ENCARGOS SOCIAIS - MENSALISTAS (%)</t>
  </si>
  <si>
    <t>PREENCHIMENTO OBRIGATÓRIO</t>
  </si>
  <si>
    <t>PREENCHIIMENTO FACULTATIVO</t>
  </si>
  <si>
    <t>PREÇO UNITÁRIO (COM BDI)</t>
  </si>
  <si>
    <t>CUSTO (SEM BDI)</t>
  </si>
  <si>
    <t>DATA</t>
  </si>
  <si>
    <t>SERVIÇOS PRELIMINARES</t>
  </si>
  <si>
    <t>1.1</t>
  </si>
  <si>
    <t>SETOP</t>
  </si>
  <si>
    <t>SINAPI</t>
  </si>
  <si>
    <t>M</t>
  </si>
  <si>
    <t>M3</t>
  </si>
  <si>
    <t>M2</t>
  </si>
  <si>
    <t>Sim</t>
  </si>
  <si>
    <t>MG</t>
  </si>
  <si>
    <t>(1 + (AC + S + G + R)) x (1 + DF) x (1 + L)
(1 - (I + CPRB))</t>
  </si>
  <si>
    <t>1</t>
  </si>
  <si>
    <t>un</t>
  </si>
  <si>
    <t>KG</t>
  </si>
  <si>
    <t>92803</t>
  </si>
  <si>
    <t>CORTE E DOBRA DE AÇO CA-50, DIÂMETRO DE 10,0 MM. AF_06/2022</t>
  </si>
  <si>
    <t>INFRAESTRUTURA</t>
  </si>
  <si>
    <t>LIMPEZA DE TERRENO, INCLUSIVE CAPINA, RASTELAMENTO COM AFASTAMENTO ATÉ VINTE (20) METROS E QUEIMA CONTROLADA</t>
  </si>
  <si>
    <t>ED-50703</t>
  </si>
  <si>
    <t>SUDECAP</t>
  </si>
  <si>
    <t>COTAÇÃO</t>
  </si>
  <si>
    <t>COT-001</t>
  </si>
  <si>
    <t>GL</t>
  </si>
  <si>
    <t>CONSTRUÇÃO DO PÓRTICO DE ENTRADA DO MUNICÍPIO DE JURAMENTO-MG.</t>
  </si>
  <si>
    <t>1.1.1</t>
  </si>
  <si>
    <t>1.1.2</t>
  </si>
  <si>
    <t>1.1.3</t>
  </si>
  <si>
    <t>1.1.4</t>
  </si>
  <si>
    <t>1.2</t>
  </si>
  <si>
    <t>1.2.1</t>
  </si>
  <si>
    <t>1.2.2</t>
  </si>
  <si>
    <t>1.2.3</t>
  </si>
  <si>
    <t>1.2.4</t>
  </si>
  <si>
    <t>1.2.5</t>
  </si>
  <si>
    <t>1.2.6</t>
  </si>
  <si>
    <t>1.2.7</t>
  </si>
  <si>
    <t>1.3</t>
  </si>
  <si>
    <t>1.3.1</t>
  </si>
  <si>
    <t>1.3.2</t>
  </si>
  <si>
    <t>1.3.3</t>
  </si>
  <si>
    <t>1.3.4</t>
  </si>
  <si>
    <t>1.4</t>
  </si>
  <si>
    <t>1.4.1</t>
  </si>
  <si>
    <t>1.4.2</t>
  </si>
  <si>
    <t>PÓRTICO ENTRADA DA CIDADE</t>
  </si>
  <si>
    <t>ED-16660</t>
  </si>
  <si>
    <t>RO-00085</t>
  </si>
  <si>
    <t>CO-3312</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</si>
  <si>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</si>
  <si>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Escavação e transporte em material de 2ª categoria - com trator sobre esteiras - DMT até 50 m</t>
  </si>
  <si>
    <t>PROJETO EXECUTIVO DE ESTRUTURA METÁLICA</t>
  </si>
  <si>
    <t>m2</t>
  </si>
  <si>
    <t>m3</t>
  </si>
  <si>
    <t>PR</t>
  </si>
  <si>
    <t>01.17.01</t>
  </si>
  <si>
    <t>ED-51108</t>
  </si>
  <si>
    <t>101616</t>
  </si>
  <si>
    <t>94962</t>
  </si>
  <si>
    <t>ED-49805</t>
  </si>
  <si>
    <t>92804</t>
  </si>
  <si>
    <t>GABARITO</t>
  </si>
  <si>
    <t>ESCAVAÇÃO MANUAL DE VALA COM PROFUNDIDADE MAIOR QUE 1,5M E MENOR OU IGUAL 3,0M, INCLUSIVE DESCARGA LATERAL</t>
  </si>
  <si>
    <t>PREPARO DE FUNDO DE VALA COM LARGURA MENOR QUE 1,5 M (ACERTO DO SOLO NATURAL). AF_08/2020</t>
  </si>
  <si>
    <t>CONCRETO MAGRO PARA LASTRO, TRAÇO 1:4,5:4,5 (EM MASSA SECA DE CIMENTO/ AREIA MÉDIA/ BRITA 1) - PREPARO MECÂNICO COM BETONEIRA 400 L. AF_05/2021</t>
  </si>
  <si>
    <t>FORNECIMENTO DE CONCRETO ESTRUTURAL, USINADO BOMBEADO, COM FCK 25MPA, INCLUSIVE LANÇAMENTO, ADENSAMENTO E ACABAMENTO (FUNDAÇÃO)</t>
  </si>
  <si>
    <t>CORTE E DOBRA DE AÇO CA-50, DIÂMETRO DE 12,5 MM. AF_06/2022</t>
  </si>
  <si>
    <t>SURPERESTRUTURA</t>
  </si>
  <si>
    <t>ED-20497</t>
  </si>
  <si>
    <t>MATED-21606</t>
  </si>
  <si>
    <t>MATED-18178</t>
  </si>
  <si>
    <t>CHAPA GROSSA (MATERIAL: AÇO PATINÁVEL| ESPESSURA: 3/8" OU 9,50MM|MASSA: 74,58KG/M2) - FORNECIMENTO, EXCLUSIVE SERVIÇO DE MONTAGEM/INSTALAÇÃO</t>
  </si>
  <si>
    <t>BARRA ROSCADA DE (DIÂMETRO DA SEÇÃO: 1/2"[12,5MM])</t>
  </si>
  <si>
    <t>PORCA SEXTAVADA (MATERIAL: AÇO|DIÂMETRO: 12,5MM [1/2"]|PESO/100PÇ: 1,59 KG)</t>
  </si>
  <si>
    <t>ESTRUTURA TRELIÇADA DE COBERTURA, TIPO FINK, COM LIGAÇÕES SOLDADAS, INCLUSOS PERFIS METÁLICOS, CHAPAS METÁLICAS, MÃO DE OBRA E TRANSPORTE COM GUINDASTE - FORNECIMENTO E INSTALAÇÃO. AF_01/2020_PSA</t>
  </si>
  <si>
    <t>m</t>
  </si>
  <si>
    <t>COMP-1</t>
  </si>
  <si>
    <t>COMPOSIÇÃO</t>
  </si>
  <si>
    <t>FORNECIMENTO E MONTAGEM DE ESTRUTURA EM CHAPA DE AÇO GALVANIZADO, INCLUSIVE PINTURA DA CHAPA. (MATERIAL: AÇO GALVANIZADO| ESPESSURA: GSG-24 OU 0,65MM|MASSA: 5,20KG/M2) - FORNECIMENTO, MONTAGEM/INSTALAÇÃO E PINTURA</t>
  </si>
  <si>
    <t>FORNECIMENTO E INSTALAÇÃO DE LETREIRO EM CAIXA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</si>
</sst>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_-&quot;R$&quot;* #,##0.00_-;\-&quot;R$&quot;* #,##0.00_-;_-&quot;R$&quot;* &quot;-&quot;??_-;_-@_-"/>
    <numFmt numFmtId="165" formatCode="#,##0.0000"/>
    <numFmt numFmtId="166" formatCode="_-&quot;R$&quot;\ * #,##0.0000_-;\-&quot;R$&quot;\ * #,##0.0000_-;_-&quot;R$&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b/>
      <sz val="9"/>
      <color indexed="81"/>
      <name val="Segoe UI"/>
      <family val="2"/>
    </font>
    <font>
      <sz val="9"/>
      <color indexed="81"/>
      <name val="Segoe UI"/>
      <family val="2"/>
    </font>
    <font>
      <sz val="10"/>
      <color theme="1"/>
      <name val="Calibri"/>
      <family val="2"/>
      <scheme val="minor"/>
    </font>
    <font>
      <sz val="11"/>
      <color rgb="FF00B0F0"/>
      <name val="Calibri"/>
      <family val="2"/>
      <scheme val="minor"/>
    </font>
    <font>
      <b/>
      <sz val="14"/>
      <color theme="8" tint="-0.249977111117893"/>
      <name val="Calibri"/>
      <family val="2"/>
      <scheme val="minor"/>
    </font>
    <font>
      <sz val="8"/>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96"/>
        <bgColor indexed="64"/>
      </patternFill>
    </fill>
    <fill>
      <patternFill patternType="solid">
        <fgColor theme="3" tint="0.39997558519241921"/>
        <bgColor indexed="64"/>
      </patternFill>
    </fill>
  </fills>
  <borders count="47">
    <border>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style="thick">
        <color auto="1"/>
      </left>
      <right/>
      <top/>
      <bottom style="thick">
        <color auto="1"/>
      </bottom>
      <diagonal/>
    </border>
    <border>
      <left/>
      <right/>
      <top/>
      <bottom style="thick">
        <color auto="1"/>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top style="thin">
        <color auto="1"/>
      </top>
      <bottom style="thick">
        <color auto="1"/>
      </bottom>
      <diagonal/>
    </border>
    <border>
      <left/>
      <right style="thick">
        <color auto="1"/>
      </right>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
        <color auto="1"/>
      </left>
      <right/>
      <top/>
      <bottom style="thin">
        <color auto="1"/>
      </bottom>
      <diagonal/>
    </border>
    <border>
      <left style="medium">
        <color indexed="64"/>
      </left>
      <right style="medium">
        <color indexed="64"/>
      </right>
      <top style="medium">
        <color indexed="64"/>
      </top>
      <bottom/>
      <diagonal/>
    </border>
    <border>
      <left/>
      <right style="thick">
        <color auto="1"/>
      </right>
      <top style="medium">
        <color auto="1"/>
      </top>
      <bottom/>
      <diagonal/>
    </border>
    <border>
      <left style="medium">
        <color auto="1"/>
      </left>
      <right style="medium">
        <color auto="1"/>
      </right>
      <top/>
      <bottom style="thick">
        <color auto="1"/>
      </bottom>
      <diagonal/>
    </border>
    <border>
      <left/>
      <right style="medium">
        <color auto="1"/>
      </right>
      <top style="thin">
        <color auto="1"/>
      </top>
      <bottom style="thick">
        <color auto="1"/>
      </bottom>
      <diagonal/>
    </border>
    <border>
      <left style="double">
        <color auto="1"/>
      </left>
      <right style="double">
        <color auto="1"/>
      </right>
      <top/>
      <bottom/>
      <diagonal/>
    </border>
    <border>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2" borderId="0" xfId="0" applyFill="1"/>
    <xf numFmtId="9" fontId="0" fillId="2" borderId="0" xfId="1" applyFont="1" applyFill="1" applyAlignment="1"/>
    <xf numFmtId="9" fontId="0" fillId="0" borderId="0" xfId="1" applyFont="1" applyFill="1" applyAlignment="1"/>
    <xf numFmtId="0" fontId="2" fillId="2" borderId="6" xfId="0" applyFont="1" applyFill="1" applyBorder="1" applyAlignment="1">
      <alignment horizontal="left" vertical="center"/>
    </xf>
    <xf numFmtId="4" fontId="0" fillId="3" borderId="26" xfId="2" applyNumberFormat="1" applyFont="1" applyFill="1" applyBorder="1" applyAlignment="1">
      <alignment horizontal="right" vertical="center"/>
    </xf>
    <xf numFmtId="4" fontId="0" fillId="3" borderId="29" xfId="2" applyNumberFormat="1" applyFont="1" applyFill="1" applyBorder="1" applyAlignment="1">
      <alignment horizontal="right" vertical="center"/>
    </xf>
    <xf numFmtId="44" fontId="2" fillId="4" borderId="25" xfId="3" applyFont="1" applyFill="1" applyBorder="1" applyAlignment="1">
      <alignment horizontal="right" vertical="center"/>
    </xf>
    <xf numFmtId="4" fontId="0" fillId="3" borderId="35" xfId="2" applyNumberFormat="1" applyFont="1" applyFill="1" applyBorder="1" applyAlignment="1">
      <alignment horizontal="right" vertical="center"/>
    </xf>
    <xf numFmtId="4" fontId="0" fillId="3" borderId="33" xfId="2" applyNumberFormat="1" applyFont="1" applyFill="1" applyBorder="1" applyAlignment="1">
      <alignment horizontal="right" vertical="center"/>
    </xf>
    <xf numFmtId="0" fontId="2" fillId="0" borderId="39" xfId="0" applyFont="1" applyBorder="1" applyAlignment="1">
      <alignment horizontal="center" vertical="center"/>
    </xf>
    <xf numFmtId="0" fontId="2" fillId="2" borderId="9"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20" xfId="0" applyFont="1" applyFill="1" applyBorder="1" applyAlignment="1">
      <alignment horizontal="left" vertical="center" wrapText="1"/>
    </xf>
    <xf numFmtId="0" fontId="2" fillId="5" borderId="25" xfId="0" applyFont="1" applyFill="1" applyBorder="1" applyAlignment="1">
      <alignment horizontal="center" vertical="center" wrapText="1"/>
    </xf>
    <xf numFmtId="0" fontId="2" fillId="5" borderId="9" xfId="0" applyFont="1" applyFill="1" applyBorder="1" applyAlignment="1">
      <alignment horizontal="center" vertical="center" wrapText="1"/>
    </xf>
    <xf numFmtId="14" fontId="0" fillId="6" borderId="10" xfId="0" applyNumberFormat="1" applyFill="1" applyBorder="1" applyAlignment="1">
      <alignment horizontal="center" vertical="center"/>
    </xf>
    <xf numFmtId="49" fontId="0" fillId="6" borderId="10" xfId="0" applyNumberFormat="1" applyFill="1" applyBorder="1" applyAlignment="1">
      <alignment horizontal="center" vertical="center"/>
    </xf>
    <xf numFmtId="49" fontId="0" fillId="6" borderId="7" xfId="0" applyNumberFormat="1" applyFill="1" applyBorder="1" applyAlignment="1">
      <alignment vertical="center"/>
    </xf>
    <xf numFmtId="9" fontId="0" fillId="6" borderId="34" xfId="0" applyNumberFormat="1" applyFill="1" applyBorder="1" applyAlignment="1">
      <alignment horizontal="center" vertical="center"/>
    </xf>
    <xf numFmtId="9" fontId="0" fillId="6" borderId="42" xfId="0" applyNumberFormat="1" applyFill="1" applyBorder="1" applyAlignment="1">
      <alignment horizontal="center" vertical="center"/>
    </xf>
    <xf numFmtId="10" fontId="0" fillId="6" borderId="10" xfId="1" applyNumberFormat="1" applyFont="1" applyFill="1" applyBorder="1" applyAlignment="1">
      <alignment horizontal="center" vertical="center"/>
    </xf>
    <xf numFmtId="10" fontId="0" fillId="6" borderId="24" xfId="1" applyNumberFormat="1" applyFont="1" applyFill="1" applyBorder="1" applyAlignment="1">
      <alignment horizontal="center" vertical="center"/>
    </xf>
    <xf numFmtId="0" fontId="2" fillId="0" borderId="0" xfId="0" applyFont="1" applyAlignment="1">
      <alignment vertical="top" wrapText="1"/>
    </xf>
    <xf numFmtId="0" fontId="2" fillId="7" borderId="41" xfId="0" applyFont="1" applyFill="1" applyBorder="1" applyAlignment="1">
      <alignment horizontal="center" vertical="center"/>
    </xf>
    <xf numFmtId="49" fontId="0" fillId="7" borderId="35" xfId="0" applyNumberFormat="1" applyFill="1" applyBorder="1" applyAlignment="1">
      <alignment horizontal="center" vertical="center"/>
    </xf>
    <xf numFmtId="49" fontId="0" fillId="7" borderId="27" xfId="0" applyNumberFormat="1" applyFill="1" applyBorder="1" applyAlignment="1">
      <alignment horizontal="center" vertical="center"/>
    </xf>
    <xf numFmtId="165" fontId="0" fillId="7" borderId="35" xfId="0" applyNumberFormat="1" applyFill="1" applyBorder="1" applyAlignment="1">
      <alignment horizontal="right" vertical="center"/>
    </xf>
    <xf numFmtId="165" fontId="0" fillId="7" borderId="28" xfId="2" applyNumberFormat="1" applyFont="1" applyFill="1" applyBorder="1" applyAlignment="1">
      <alignment horizontal="right" vertical="center"/>
    </xf>
    <xf numFmtId="10" fontId="0" fillId="7" borderId="27" xfId="1" applyNumberFormat="1" applyFont="1" applyFill="1" applyBorder="1" applyAlignment="1">
      <alignment horizontal="right" vertical="center"/>
    </xf>
    <xf numFmtId="49" fontId="0" fillId="7" borderId="33" xfId="0" applyNumberFormat="1" applyFill="1" applyBorder="1" applyAlignment="1">
      <alignment horizontal="center" vertical="center"/>
    </xf>
    <xf numFmtId="0" fontId="0" fillId="7" borderId="25" xfId="0" applyFill="1" applyBorder="1" applyAlignment="1">
      <alignment horizontal="center"/>
    </xf>
    <xf numFmtId="0" fontId="9" fillId="0" borderId="0" xfId="0" applyFont="1"/>
    <xf numFmtId="166" fontId="0" fillId="0" borderId="0" xfId="0" applyNumberFormat="1"/>
    <xf numFmtId="49" fontId="0" fillId="7" borderId="7" xfId="0" applyNumberFormat="1" applyFill="1" applyBorder="1" applyAlignment="1">
      <alignment horizontal="left" vertical="center"/>
    </xf>
    <xf numFmtId="49" fontId="0" fillId="7" borderId="3" xfId="0" applyNumberFormat="1" applyFill="1" applyBorder="1" applyAlignment="1">
      <alignment horizontal="center" vertical="center"/>
    </xf>
    <xf numFmtId="49" fontId="0" fillId="7" borderId="5" xfId="0" applyNumberFormat="1" applyFill="1" applyBorder="1" applyAlignment="1">
      <alignment horizontal="center" vertical="center"/>
    </xf>
    <xf numFmtId="49" fontId="0" fillId="7" borderId="10" xfId="0" applyNumberFormat="1" applyFill="1" applyBorder="1" applyAlignment="1">
      <alignment horizontal="center" vertical="center"/>
    </xf>
    <xf numFmtId="10" fontId="10" fillId="4" borderId="32" xfId="1" applyNumberFormat="1" applyFont="1" applyFill="1" applyBorder="1" applyAlignment="1">
      <alignment horizontal="center"/>
    </xf>
    <xf numFmtId="49" fontId="0" fillId="7" borderId="35" xfId="0" applyNumberFormat="1" applyFill="1" applyBorder="1" applyAlignment="1">
      <alignment horizontal="center" vertical="center" wrapText="1"/>
    </xf>
    <xf numFmtId="49" fontId="0" fillId="7" borderId="35" xfId="0" applyNumberFormat="1" applyFill="1" applyBorder="1" applyAlignment="1">
      <alignment horizontal="left" vertical="center" wrapText="1"/>
    </xf>
    <xf numFmtId="0" fontId="2" fillId="8" borderId="38" xfId="0" applyFont="1" applyFill="1" applyBorder="1" applyAlignment="1">
      <alignment horizontal="center" vertical="center"/>
    </xf>
    <xf numFmtId="4" fontId="0" fillId="0" borderId="0" xfId="0" applyNumberFormat="1"/>
    <xf numFmtId="49" fontId="0" fillId="4" borderId="35" xfId="0" applyNumberFormat="1" applyFill="1" applyBorder="1" applyAlignment="1">
      <alignment horizontal="center" vertical="center"/>
    </xf>
    <xf numFmtId="49" fontId="0" fillId="4" borderId="35" xfId="0" applyNumberFormat="1" applyFill="1" applyBorder="1" applyAlignment="1">
      <alignment vertical="center"/>
    </xf>
    <xf numFmtId="49" fontId="0" fillId="4" borderId="45" xfId="0" applyNumberFormat="1" applyFill="1" applyBorder="1" applyAlignment="1">
      <alignment vertical="center"/>
    </xf>
    <xf numFmtId="49" fontId="0" fillId="4" borderId="46" xfId="0" applyNumberFormat="1" applyFill="1" applyBorder="1" applyAlignment="1">
      <alignment vertical="center"/>
    </xf>
    <xf numFmtId="0" fontId="2" fillId="8" borderId="44" xfId="0" applyFont="1" applyFill="1" applyBorder="1" applyAlignment="1">
      <alignment vertical="center"/>
    </xf>
    <xf numFmtId="0" fontId="2" fillId="8" borderId="34" xfId="0" applyFont="1" applyFill="1" applyBorder="1" applyAlignment="1">
      <alignment vertical="center"/>
    </xf>
    <xf numFmtId="0" fontId="12" fillId="8" borderId="15" xfId="0" applyFont="1" applyFill="1" applyBorder="1" applyAlignment="1">
      <alignment vertical="center"/>
    </xf>
    <xf numFmtId="49" fontId="13" fillId="4" borderId="35" xfId="0" applyNumberFormat="1" applyFont="1" applyFill="1" applyBorder="1" applyAlignment="1">
      <alignment vertical="center"/>
    </xf>
    <xf numFmtId="0" fontId="3" fillId="5" borderId="36"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37"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10" fontId="0" fillId="3" borderId="14" xfId="1" applyNumberFormat="1" applyFont="1" applyFill="1" applyBorder="1" applyAlignment="1">
      <alignment horizontal="center" vertical="center"/>
    </xf>
    <xf numFmtId="10" fontId="0" fillId="3" borderId="19" xfId="1" applyNumberFormat="1" applyFont="1" applyFill="1" applyBorder="1" applyAlignment="1">
      <alignment horizontal="center" vertical="center"/>
    </xf>
    <xf numFmtId="10" fontId="0" fillId="6" borderId="40" xfId="1" applyNumberFormat="1" applyFont="1" applyFill="1" applyBorder="1" applyAlignment="1">
      <alignment horizontal="center" vertical="center"/>
    </xf>
    <xf numFmtId="10" fontId="0" fillId="6"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0" fillId="7" borderId="7" xfId="0" applyNumberFormat="1" applyFill="1" applyBorder="1" applyAlignment="1">
      <alignment horizontal="left" vertical="center"/>
    </xf>
    <xf numFmtId="49" fontId="0" fillId="7" borderId="8" xfId="0" applyNumberFormat="1" applyFill="1" applyBorder="1" applyAlignment="1">
      <alignment horizontal="left"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2" fillId="2" borderId="11" xfId="0" applyFont="1" applyFill="1" applyBorder="1" applyAlignment="1">
      <alignment horizontal="left" vertical="center" wrapText="1"/>
    </xf>
    <xf numFmtId="0" fontId="2" fillId="2" borderId="16" xfId="0" applyFont="1" applyFill="1" applyBorder="1" applyAlignment="1">
      <alignment horizontal="left" vertical="center" wrapText="1"/>
    </xf>
    <xf numFmtId="14" fontId="2" fillId="7" borderId="12" xfId="0" applyNumberFormat="1" applyFont="1" applyFill="1" applyBorder="1" applyAlignment="1">
      <alignment horizontal="center" vertical="center"/>
    </xf>
    <xf numFmtId="14" fontId="2" fillId="7" borderId="17" xfId="0" applyNumberFormat="1" applyFont="1" applyFill="1" applyBorder="1" applyAlignment="1">
      <alignment horizontal="center" vertical="center"/>
    </xf>
    <xf numFmtId="49" fontId="0" fillId="7" borderId="7" xfId="0" applyNumberFormat="1" applyFill="1" applyBorder="1" applyAlignment="1">
      <alignment horizontal="center" vertical="center"/>
    </xf>
    <xf numFmtId="49" fontId="0" fillId="7" borderId="8" xfId="0" applyNumberFormat="1" applyFill="1" applyBorder="1" applyAlignment="1">
      <alignment horizontal="center" vertical="center"/>
    </xf>
    <xf numFmtId="0" fontId="8" fillId="7" borderId="30" xfId="0" applyFont="1" applyFill="1" applyBorder="1" applyAlignment="1">
      <alignment horizontal="center"/>
    </xf>
    <xf numFmtId="0" fontId="8" fillId="7" borderId="32" xfId="0" applyFont="1" applyFill="1" applyBorder="1" applyAlignment="1">
      <alignment horizontal="center"/>
    </xf>
    <xf numFmtId="0" fontId="8" fillId="3" borderId="30" xfId="0" applyFont="1" applyFill="1" applyBorder="1" applyAlignment="1">
      <alignment horizontal="center"/>
    </xf>
    <xf numFmtId="0" fontId="8" fillId="3" borderId="32" xfId="0" applyFont="1" applyFill="1" applyBorder="1" applyAlignment="1">
      <alignment horizontal="center"/>
    </xf>
    <xf numFmtId="0" fontId="8" fillId="6" borderId="30" xfId="0" applyFont="1" applyFill="1" applyBorder="1" applyAlignment="1">
      <alignment horizontal="center"/>
    </xf>
    <xf numFmtId="0" fontId="8" fillId="6" borderId="32" xfId="0" applyFont="1" applyFill="1" applyBorder="1" applyAlignment="1">
      <alignment horizontal="center"/>
    </xf>
    <xf numFmtId="0" fontId="5" fillId="4" borderId="30" xfId="0" applyFont="1" applyFill="1" applyBorder="1" applyAlignment="1">
      <alignment horizontal="left"/>
    </xf>
    <xf numFmtId="0" fontId="5" fillId="4" borderId="31" xfId="0" applyFont="1" applyFill="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cellXfs>
  <cellStyles count="4">
    <cellStyle name="Moeda" xfId="3" builtinId="4"/>
    <cellStyle name="Moeda 2" xfId="2" xr:uid="{00000000-0005-0000-0000-000001000000}"/>
    <cellStyle name="Normal" xfId="0" builtinId="0"/>
    <cellStyle name="Porcentagem" xfId="1" builtinId="5"/>
  </cellStyles>
  <dxfs count="0"/>
  <tableStyles count="0" defaultTableStyle="TableStyleMedium2" defaultPivotStyle="PivotStyleLight16"/>
  <colors>
    <mruColors>
      <color rgb="FFFFF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6"/>
  <sheetViews>
    <sheetView showGridLines="0" tabSelected="1" view="pageBreakPreview" zoomScale="70" zoomScaleNormal="100" zoomScaleSheetLayoutView="70" workbookViewId="0">
      <pane ySplit="14" topLeftCell="A15" activePane="bottomLeft" state="frozen"/>
      <selection pane="bottomLeft" activeCell="C6" sqref="C6:C7"/>
    </sheetView>
  </sheetViews>
  <sheetFormatPr defaultRowHeight="14.4" x14ac:dyDescent="0.3"/>
  <cols>
    <col min="1" max="1" width="2.44140625" customWidth="1"/>
    <col min="2" max="2" width="18.5546875" customWidth="1"/>
    <col min="3" max="3" width="13.77734375" customWidth="1"/>
    <col min="4" max="4" width="21.44140625" customWidth="1"/>
    <col min="5" max="5" width="64.33203125" customWidth="1"/>
    <col min="6" max="6" width="12.88671875" customWidth="1"/>
    <col min="7" max="7" width="14.33203125" customWidth="1"/>
    <col min="8" max="8" width="18.5546875" customWidth="1"/>
    <col min="9" max="9" width="19.109375" customWidth="1"/>
    <col min="10" max="12" width="18.5546875" customWidth="1"/>
    <col min="13" max="13" width="12.109375" customWidth="1"/>
    <col min="14" max="14" width="29.109375" customWidth="1"/>
    <col min="15" max="15" width="8.109375" customWidth="1"/>
    <col min="16" max="16" width="13" customWidth="1"/>
    <col min="17" max="17" width="13.44140625" customWidth="1"/>
    <col min="18" max="18" width="13.6640625" customWidth="1"/>
    <col min="19" max="19" width="14.44140625" customWidth="1"/>
    <col min="20" max="20" width="10.88671875" customWidth="1"/>
    <col min="21" max="21" width="11.5546875" customWidth="1"/>
    <col min="22" max="22" width="14" customWidth="1"/>
    <col min="23" max="23" width="9.109375" customWidth="1"/>
    <col min="25" max="25" width="12.44140625" customWidth="1"/>
  </cols>
  <sheetData>
    <row r="1" spans="1:45" ht="15" thickBot="1" x14ac:dyDescent="0.35">
      <c r="R1" s="1"/>
      <c r="S1" s="1"/>
      <c r="T1" s="1"/>
      <c r="U1" s="1"/>
      <c r="V1" s="1"/>
      <c r="W1" s="1"/>
      <c r="X1" s="1"/>
      <c r="Y1" s="1"/>
      <c r="Z1" s="1"/>
      <c r="AA1" s="1"/>
      <c r="AB1" s="1"/>
      <c r="AC1" s="1"/>
      <c r="AD1" s="1"/>
      <c r="AE1" s="1"/>
      <c r="AF1" s="1"/>
      <c r="AG1" s="1"/>
      <c r="AH1" s="1"/>
      <c r="AI1" s="1"/>
      <c r="AJ1" s="1"/>
      <c r="AK1" s="1"/>
      <c r="AL1" s="1"/>
      <c r="AM1" s="1"/>
      <c r="AN1" s="1"/>
      <c r="AO1" s="1"/>
      <c r="AP1" s="1"/>
      <c r="AQ1" s="1"/>
    </row>
    <row r="2" spans="1:45" ht="22.2" thickTop="1" thickBot="1" x14ac:dyDescent="0.35">
      <c r="B2" s="61" t="s">
        <v>2</v>
      </c>
      <c r="C2" s="62"/>
      <c r="D2" s="62"/>
      <c r="E2" s="62"/>
      <c r="F2" s="63"/>
      <c r="G2" s="13" t="s">
        <v>3</v>
      </c>
      <c r="H2" s="36"/>
      <c r="I2" s="13" t="s">
        <v>4</v>
      </c>
      <c r="J2" s="37"/>
      <c r="K2" s="1"/>
      <c r="W2" s="1"/>
      <c r="X2" s="1"/>
    </row>
    <row r="3" spans="1:45" ht="15" thickBot="1" x14ac:dyDescent="0.35">
      <c r="B3" s="4" t="s">
        <v>31</v>
      </c>
      <c r="C3" s="72"/>
      <c r="D3" s="72"/>
      <c r="E3" s="72"/>
      <c r="F3" s="72"/>
      <c r="G3" s="72"/>
      <c r="H3" s="73"/>
      <c r="I3" s="11" t="s">
        <v>43</v>
      </c>
      <c r="J3" s="17">
        <v>45476</v>
      </c>
      <c r="K3" s="1"/>
      <c r="X3" s="1"/>
    </row>
    <row r="4" spans="1:45" ht="15" thickBot="1" x14ac:dyDescent="0.35">
      <c r="B4" s="4" t="s">
        <v>7</v>
      </c>
      <c r="C4" s="64" t="s">
        <v>66</v>
      </c>
      <c r="D4" s="64"/>
      <c r="E4" s="64"/>
      <c r="F4" s="64"/>
      <c r="G4" s="64"/>
      <c r="H4" s="65"/>
      <c r="I4" s="11" t="s">
        <v>21</v>
      </c>
      <c r="J4" s="18"/>
      <c r="K4" s="1"/>
      <c r="X4" s="1"/>
    </row>
    <row r="5" spans="1:45" ht="15" thickBot="1" x14ac:dyDescent="0.35">
      <c r="B5" s="4" t="s">
        <v>9</v>
      </c>
      <c r="C5" s="19"/>
      <c r="D5" s="11" t="s">
        <v>10</v>
      </c>
      <c r="E5" s="66"/>
      <c r="F5" s="67"/>
      <c r="G5" s="11" t="s">
        <v>11</v>
      </c>
      <c r="H5" s="35"/>
      <c r="I5" s="11" t="s">
        <v>12</v>
      </c>
      <c r="J5" s="38" t="s">
        <v>52</v>
      </c>
    </row>
    <row r="6" spans="1:45" x14ac:dyDescent="0.3">
      <c r="B6" s="68" t="s">
        <v>14</v>
      </c>
      <c r="C6" s="70">
        <v>45383</v>
      </c>
      <c r="D6" s="10" t="s">
        <v>15</v>
      </c>
      <c r="E6" s="12" t="s">
        <v>37</v>
      </c>
      <c r="F6" s="20"/>
      <c r="G6" s="55" t="s">
        <v>16</v>
      </c>
      <c r="H6" s="57">
        <v>0.28289999999999998</v>
      </c>
      <c r="I6" s="55" t="s">
        <v>17</v>
      </c>
      <c r="J6" s="59">
        <v>0.2162</v>
      </c>
    </row>
    <row r="7" spans="1:45" ht="15" thickBot="1" x14ac:dyDescent="0.35">
      <c r="B7" s="69"/>
      <c r="C7" s="71"/>
      <c r="D7" s="25" t="s">
        <v>51</v>
      </c>
      <c r="E7" s="14" t="s">
        <v>38</v>
      </c>
      <c r="F7" s="21"/>
      <c r="G7" s="56"/>
      <c r="H7" s="58"/>
      <c r="I7" s="56"/>
      <c r="J7" s="60"/>
    </row>
    <row r="8" spans="1:45" ht="15.6" thickTop="1" thickBot="1" x14ac:dyDescent="0.35"/>
    <row r="9" spans="1:45" ht="15" customHeight="1" thickTop="1" thickBot="1" x14ac:dyDescent="0.35">
      <c r="B9" s="52" t="s">
        <v>0</v>
      </c>
      <c r="C9" s="74" t="s">
        <v>39</v>
      </c>
      <c r="D9" s="75"/>
    </row>
    <row r="10" spans="1:45" ht="15.75" customHeight="1" thickTop="1" thickBot="1" x14ac:dyDescent="0.35">
      <c r="B10" s="53"/>
      <c r="C10" s="78" t="s">
        <v>40</v>
      </c>
      <c r="D10" s="79"/>
    </row>
    <row r="11" spans="1:45" ht="15.6" thickTop="1" thickBot="1" x14ac:dyDescent="0.35">
      <c r="B11" s="54"/>
      <c r="C11" s="76" t="s">
        <v>1</v>
      </c>
      <c r="D11" s="77"/>
      <c r="K11" s="34"/>
      <c r="AR11" s="2"/>
      <c r="AS11" s="3"/>
    </row>
    <row r="12" spans="1:45" ht="15.6" thickTop="1" thickBot="1" x14ac:dyDescent="0.35">
      <c r="H12" s="15" t="s">
        <v>35</v>
      </c>
      <c r="L12" s="15" t="s">
        <v>30</v>
      </c>
    </row>
    <row r="13" spans="1:45" ht="15" thickBot="1" x14ac:dyDescent="0.35">
      <c r="H13" s="32" t="s">
        <v>42</v>
      </c>
      <c r="L13" s="7">
        <f>SUM(L15:L36)</f>
        <v>187325.12</v>
      </c>
    </row>
    <row r="14" spans="1:45" ht="37.5" customHeight="1" thickBot="1" x14ac:dyDescent="0.35">
      <c r="A14" s="1"/>
      <c r="B14" s="15" t="s">
        <v>22</v>
      </c>
      <c r="C14" s="15" t="s">
        <v>23</v>
      </c>
      <c r="D14" s="15" t="s">
        <v>24</v>
      </c>
      <c r="E14" s="16" t="s">
        <v>25</v>
      </c>
      <c r="F14" s="15" t="s">
        <v>26</v>
      </c>
      <c r="G14" s="15" t="s">
        <v>27</v>
      </c>
      <c r="H14" s="15" t="s">
        <v>36</v>
      </c>
      <c r="I14" s="15" t="s">
        <v>28</v>
      </c>
      <c r="J14" s="15" t="s">
        <v>34</v>
      </c>
      <c r="K14" s="16" t="s">
        <v>41</v>
      </c>
      <c r="L14" s="15" t="s">
        <v>33</v>
      </c>
      <c r="X14" s="24"/>
    </row>
    <row r="15" spans="1:45" ht="15" customHeight="1" x14ac:dyDescent="0.3">
      <c r="A15" s="1"/>
      <c r="B15" s="42" t="s">
        <v>54</v>
      </c>
      <c r="C15" s="50" t="s">
        <v>87</v>
      </c>
      <c r="D15" s="48"/>
      <c r="E15" s="48"/>
      <c r="F15" s="48"/>
      <c r="G15" s="48"/>
      <c r="H15" s="48"/>
      <c r="I15" s="49"/>
      <c r="J15" s="5">
        <f t="shared" ref="J15:J23" si="0">IF(LEFT($H$13,5)="CUSTO",H15,H15/(1+I15))</f>
        <v>0</v>
      </c>
      <c r="K15" s="8">
        <f t="shared" ref="K15" si="1">ROUND(J15*(1+I15),2)</f>
        <v>0</v>
      </c>
      <c r="L15" s="9">
        <f>ROUND(K15*G15,2)</f>
        <v>0</v>
      </c>
    </row>
    <row r="16" spans="1:45" x14ac:dyDescent="0.3">
      <c r="A16" s="1"/>
      <c r="B16" s="44" t="s">
        <v>45</v>
      </c>
      <c r="C16" s="51" t="s">
        <v>44</v>
      </c>
      <c r="D16" s="46"/>
      <c r="E16" s="46"/>
      <c r="F16" s="46"/>
      <c r="G16" s="46"/>
      <c r="H16" s="46"/>
      <c r="I16" s="47"/>
      <c r="J16" s="6">
        <f t="shared" si="0"/>
        <v>0</v>
      </c>
      <c r="K16" s="8">
        <f>ROUND(J16*(1+I16),2)</f>
        <v>0</v>
      </c>
      <c r="L16" s="9">
        <f t="shared" ref="L16:L23" si="2">ROUND(K16*G16,2)</f>
        <v>0</v>
      </c>
    </row>
    <row r="17" spans="1:13" ht="93.6" customHeight="1" x14ac:dyDescent="0.3">
      <c r="A17" s="1"/>
      <c r="B17" s="26" t="s">
        <v>67</v>
      </c>
      <c r="C17" s="40" t="s">
        <v>88</v>
      </c>
      <c r="D17" s="40" t="s">
        <v>46</v>
      </c>
      <c r="E17" s="41" t="s">
        <v>91</v>
      </c>
      <c r="F17" s="27" t="s">
        <v>94</v>
      </c>
      <c r="G17" s="28">
        <v>4.5</v>
      </c>
      <c r="H17" s="29">
        <v>302.02999999999997</v>
      </c>
      <c r="I17" s="30">
        <f>$H$6</f>
        <v>0.28289999999999998</v>
      </c>
      <c r="J17" s="6">
        <f t="shared" si="0"/>
        <v>302.02999999999997</v>
      </c>
      <c r="K17" s="8">
        <f t="shared" ref="K17:K23" si="3">ROUND(J17*(1+I17),2)</f>
        <v>387.47</v>
      </c>
      <c r="L17" s="9">
        <f t="shared" si="2"/>
        <v>1743.62</v>
      </c>
    </row>
    <row r="18" spans="1:13" ht="28.8" x14ac:dyDescent="0.3">
      <c r="A18" s="1"/>
      <c r="B18" s="26" t="s">
        <v>68</v>
      </c>
      <c r="C18" s="40" t="s">
        <v>89</v>
      </c>
      <c r="D18" s="40" t="s">
        <v>46</v>
      </c>
      <c r="E18" s="41" t="s">
        <v>92</v>
      </c>
      <c r="F18" s="27" t="s">
        <v>95</v>
      </c>
      <c r="G18" s="28">
        <v>46.58</v>
      </c>
      <c r="H18" s="29">
        <v>7.7</v>
      </c>
      <c r="I18" s="30">
        <f>$H$6</f>
        <v>0.28289999999999998</v>
      </c>
      <c r="J18" s="6">
        <f t="shared" ref="J18" si="4">IF(LEFT($H$13,5)="CUSTO",H18,H18/(1+I18))</f>
        <v>7.7</v>
      </c>
      <c r="K18" s="8">
        <f t="shared" ref="K18" si="5">ROUND(J18*(1+I18),2)</f>
        <v>9.8800000000000008</v>
      </c>
      <c r="L18" s="9">
        <f t="shared" ref="L18" si="6">ROUND(K18*G18,2)</f>
        <v>460.21</v>
      </c>
    </row>
    <row r="19" spans="1:13" ht="28.8" x14ac:dyDescent="0.3">
      <c r="A19" s="1"/>
      <c r="B19" s="26" t="s">
        <v>69</v>
      </c>
      <c r="C19" s="40" t="s">
        <v>61</v>
      </c>
      <c r="D19" s="40" t="s">
        <v>46</v>
      </c>
      <c r="E19" s="41" t="s">
        <v>60</v>
      </c>
      <c r="F19" s="27" t="s">
        <v>94</v>
      </c>
      <c r="G19" s="28">
        <v>31.05</v>
      </c>
      <c r="H19" s="29">
        <v>2.15</v>
      </c>
      <c r="I19" s="30">
        <f>$H$6</f>
        <v>0.28289999999999998</v>
      </c>
      <c r="J19" s="6">
        <f t="shared" ref="J19" si="7">IF(LEFT($H$13,5)="CUSTO",H19,H19/(1+I19))</f>
        <v>2.15</v>
      </c>
      <c r="K19" s="8">
        <f t="shared" ref="K19" si="8">ROUND(J19*(1+I19),2)</f>
        <v>2.76</v>
      </c>
      <c r="L19" s="9">
        <f t="shared" ref="L19" si="9">ROUND(K19*G19,2)</f>
        <v>85.7</v>
      </c>
    </row>
    <row r="20" spans="1:13" x14ac:dyDescent="0.3">
      <c r="A20" s="1"/>
      <c r="B20" s="26" t="s">
        <v>70</v>
      </c>
      <c r="C20" s="40" t="s">
        <v>90</v>
      </c>
      <c r="D20" s="40" t="s">
        <v>46</v>
      </c>
      <c r="E20" s="41" t="s">
        <v>93</v>
      </c>
      <c r="F20" s="27" t="s">
        <v>96</v>
      </c>
      <c r="G20" s="28">
        <v>1</v>
      </c>
      <c r="H20" s="29">
        <v>3892.18</v>
      </c>
      <c r="I20" s="30">
        <f>$H$6</f>
        <v>0.28289999999999998</v>
      </c>
      <c r="J20" s="6">
        <f t="shared" ref="J20" si="10">IF(LEFT($H$13,5)="CUSTO",H20,H20/(1+I20))</f>
        <v>3892.18</v>
      </c>
      <c r="K20" s="8">
        <f t="shared" ref="K20" si="11">ROUND(J20*(1+I20),2)</f>
        <v>4993.28</v>
      </c>
      <c r="L20" s="9">
        <f t="shared" ref="L20" si="12">ROUND(K20*G20,2)</f>
        <v>4993.28</v>
      </c>
    </row>
    <row r="21" spans="1:13" x14ac:dyDescent="0.3">
      <c r="A21" s="1"/>
      <c r="B21" s="44" t="s">
        <v>71</v>
      </c>
      <c r="C21" s="45" t="s">
        <v>59</v>
      </c>
      <c r="D21" s="46"/>
      <c r="E21" s="46"/>
      <c r="F21" s="46"/>
      <c r="G21" s="46"/>
      <c r="H21" s="46"/>
      <c r="I21" s="47"/>
      <c r="J21" s="6">
        <f t="shared" si="0"/>
        <v>0</v>
      </c>
      <c r="K21" s="8">
        <f t="shared" si="3"/>
        <v>0</v>
      </c>
      <c r="L21" s="9">
        <f t="shared" si="2"/>
        <v>0</v>
      </c>
      <c r="M21" s="43"/>
    </row>
    <row r="22" spans="1:13" x14ac:dyDescent="0.3">
      <c r="A22" s="1"/>
      <c r="B22" s="26" t="s">
        <v>72</v>
      </c>
      <c r="C22" s="40" t="s">
        <v>97</v>
      </c>
      <c r="D22" s="40" t="s">
        <v>62</v>
      </c>
      <c r="E22" s="41" t="s">
        <v>103</v>
      </c>
      <c r="F22" s="27" t="s">
        <v>48</v>
      </c>
      <c r="G22" s="28">
        <v>37.599999999999994</v>
      </c>
      <c r="H22" s="29">
        <v>27.7</v>
      </c>
      <c r="I22" s="30">
        <f t="shared" ref="I22:I28" si="13">$H$6</f>
        <v>0.28289999999999998</v>
      </c>
      <c r="J22" s="6">
        <f t="shared" si="0"/>
        <v>27.7</v>
      </c>
      <c r="K22" s="8">
        <f t="shared" si="3"/>
        <v>35.54</v>
      </c>
      <c r="L22" s="9">
        <f t="shared" si="2"/>
        <v>1336.3</v>
      </c>
    </row>
    <row r="23" spans="1:13" ht="28.8" x14ac:dyDescent="0.3">
      <c r="A23" s="1"/>
      <c r="B23" s="26" t="s">
        <v>73</v>
      </c>
      <c r="C23" s="40" t="s">
        <v>98</v>
      </c>
      <c r="D23" s="40" t="s">
        <v>46</v>
      </c>
      <c r="E23" s="41" t="s">
        <v>104</v>
      </c>
      <c r="F23" s="27" t="s">
        <v>95</v>
      </c>
      <c r="G23" s="28">
        <v>10.870000000000001</v>
      </c>
      <c r="H23" s="29">
        <v>81.52</v>
      </c>
      <c r="I23" s="30">
        <f t="shared" si="13"/>
        <v>0.28289999999999998</v>
      </c>
      <c r="J23" s="6">
        <f t="shared" si="0"/>
        <v>81.52</v>
      </c>
      <c r="K23" s="8">
        <f t="shared" si="3"/>
        <v>104.58</v>
      </c>
      <c r="L23" s="9">
        <f t="shared" si="2"/>
        <v>1136.78</v>
      </c>
    </row>
    <row r="24" spans="1:13" ht="28.8" x14ac:dyDescent="0.3">
      <c r="A24" s="1"/>
      <c r="B24" s="26" t="s">
        <v>74</v>
      </c>
      <c r="C24" s="40" t="s">
        <v>99</v>
      </c>
      <c r="D24" s="40" t="s">
        <v>47</v>
      </c>
      <c r="E24" s="41" t="s">
        <v>105</v>
      </c>
      <c r="F24" s="27" t="s">
        <v>50</v>
      </c>
      <c r="G24" s="28">
        <v>19.939999999999998</v>
      </c>
      <c r="H24" s="29">
        <v>5.64</v>
      </c>
      <c r="I24" s="30">
        <f t="shared" si="13"/>
        <v>0.28289999999999998</v>
      </c>
      <c r="J24" s="6">
        <f t="shared" ref="J24:J36" si="14">IF(LEFT($H$13,5)="CUSTO",H24,H24/(1+I24))</f>
        <v>5.64</v>
      </c>
      <c r="K24" s="8">
        <f t="shared" ref="K24:K36" si="15">ROUND(J24*(1+I24),2)</f>
        <v>7.24</v>
      </c>
      <c r="L24" s="9">
        <f t="shared" ref="L24:L36" si="16">ROUND(K24*G24,2)</f>
        <v>144.37</v>
      </c>
      <c r="M24" s="43"/>
    </row>
    <row r="25" spans="1:13" ht="43.2" x14ac:dyDescent="0.3">
      <c r="A25" s="1"/>
      <c r="B25" s="26" t="s">
        <v>75</v>
      </c>
      <c r="C25" s="40" t="s">
        <v>100</v>
      </c>
      <c r="D25" s="40" t="s">
        <v>47</v>
      </c>
      <c r="E25" s="41" t="s">
        <v>106</v>
      </c>
      <c r="F25" s="27" t="s">
        <v>49</v>
      </c>
      <c r="G25" s="28">
        <v>0.5</v>
      </c>
      <c r="H25" s="29">
        <v>406.2</v>
      </c>
      <c r="I25" s="30">
        <f t="shared" si="13"/>
        <v>0.28289999999999998</v>
      </c>
      <c r="J25" s="6">
        <f t="shared" si="14"/>
        <v>406.2</v>
      </c>
      <c r="K25" s="8">
        <f t="shared" si="15"/>
        <v>521.11</v>
      </c>
      <c r="L25" s="9">
        <f t="shared" si="16"/>
        <v>260.56</v>
      </c>
    </row>
    <row r="26" spans="1:13" ht="43.2" x14ac:dyDescent="0.3">
      <c r="A26" s="1"/>
      <c r="B26" s="26" t="s">
        <v>76</v>
      </c>
      <c r="C26" s="40" t="s">
        <v>101</v>
      </c>
      <c r="D26" s="40" t="s">
        <v>46</v>
      </c>
      <c r="E26" s="41" t="s">
        <v>107</v>
      </c>
      <c r="F26" s="27" t="s">
        <v>95</v>
      </c>
      <c r="G26" s="28">
        <v>8.49</v>
      </c>
      <c r="H26" s="29">
        <v>712.17</v>
      </c>
      <c r="I26" s="30">
        <f t="shared" si="13"/>
        <v>0.28289999999999998</v>
      </c>
      <c r="J26" s="6">
        <f t="shared" si="14"/>
        <v>712.17</v>
      </c>
      <c r="K26" s="8">
        <f t="shared" si="15"/>
        <v>913.64</v>
      </c>
      <c r="L26" s="9">
        <f t="shared" si="16"/>
        <v>7756.8</v>
      </c>
    </row>
    <row r="27" spans="1:13" x14ac:dyDescent="0.3">
      <c r="A27" s="1"/>
      <c r="B27" s="26" t="s">
        <v>77</v>
      </c>
      <c r="C27" s="40" t="s">
        <v>102</v>
      </c>
      <c r="D27" s="40" t="s">
        <v>47</v>
      </c>
      <c r="E27" s="41" t="s">
        <v>108</v>
      </c>
      <c r="F27" s="27" t="s">
        <v>56</v>
      </c>
      <c r="G27" s="28">
        <v>235.3</v>
      </c>
      <c r="H27" s="29">
        <v>7.04</v>
      </c>
      <c r="I27" s="30">
        <f t="shared" si="13"/>
        <v>0.28289999999999998</v>
      </c>
      <c r="J27" s="6">
        <f t="shared" si="14"/>
        <v>7.04</v>
      </c>
      <c r="K27" s="8">
        <f t="shared" si="15"/>
        <v>9.0299999999999994</v>
      </c>
      <c r="L27" s="9">
        <f t="shared" si="16"/>
        <v>2124.7600000000002</v>
      </c>
      <c r="M27" s="43">
        <f>SUM(L22:L28)</f>
        <v>13798.75</v>
      </c>
    </row>
    <row r="28" spans="1:13" x14ac:dyDescent="0.3">
      <c r="A28" s="1"/>
      <c r="B28" s="26" t="s">
        <v>78</v>
      </c>
      <c r="C28" s="40" t="s">
        <v>57</v>
      </c>
      <c r="D28" s="40" t="s">
        <v>47</v>
      </c>
      <c r="E28" s="41" t="s">
        <v>58</v>
      </c>
      <c r="F28" s="27" t="s">
        <v>56</v>
      </c>
      <c r="G28" s="28">
        <v>98.5</v>
      </c>
      <c r="H28" s="29">
        <v>8.2200000000000006</v>
      </c>
      <c r="I28" s="30">
        <f t="shared" si="13"/>
        <v>0.28289999999999998</v>
      </c>
      <c r="J28" s="6">
        <f t="shared" ref="J28" si="17">IF(LEFT($H$13,5)="CUSTO",H28,H28/(1+I28))</f>
        <v>8.2200000000000006</v>
      </c>
      <c r="K28" s="8">
        <f t="shared" ref="K28" si="18">ROUND(J28*(1+I28),2)</f>
        <v>10.55</v>
      </c>
      <c r="L28" s="9">
        <f t="shared" ref="L28" si="19">ROUND(K28*G28,2)</f>
        <v>1039.18</v>
      </c>
    </row>
    <row r="29" spans="1:13" x14ac:dyDescent="0.3">
      <c r="A29" s="1"/>
      <c r="B29" s="44" t="s">
        <v>79</v>
      </c>
      <c r="C29" s="45" t="s">
        <v>109</v>
      </c>
      <c r="D29" s="46"/>
      <c r="E29" s="46"/>
      <c r="F29" s="46"/>
      <c r="G29" s="46"/>
      <c r="H29" s="46"/>
      <c r="I29" s="47"/>
      <c r="J29" s="6">
        <f t="shared" si="14"/>
        <v>0</v>
      </c>
      <c r="K29" s="8">
        <f t="shared" si="15"/>
        <v>0</v>
      </c>
      <c r="L29" s="9">
        <f t="shared" si="16"/>
        <v>0</v>
      </c>
    </row>
    <row r="30" spans="1:13" ht="43.2" x14ac:dyDescent="0.3">
      <c r="A30" s="1"/>
      <c r="B30" s="26" t="s">
        <v>80</v>
      </c>
      <c r="C30" s="26" t="s">
        <v>110</v>
      </c>
      <c r="D30" s="26" t="s">
        <v>46</v>
      </c>
      <c r="E30" s="41" t="s">
        <v>113</v>
      </c>
      <c r="F30" s="27" t="s">
        <v>94</v>
      </c>
      <c r="G30" s="28">
        <v>1.3199999999999998</v>
      </c>
      <c r="H30" s="29">
        <v>730.14</v>
      </c>
      <c r="I30" s="30">
        <f t="shared" ref="I30:I33" si="20">$H$6</f>
        <v>0.28289999999999998</v>
      </c>
      <c r="J30" s="6">
        <f t="shared" si="14"/>
        <v>730.14</v>
      </c>
      <c r="K30" s="8">
        <f t="shared" si="15"/>
        <v>936.7</v>
      </c>
      <c r="L30" s="9">
        <f t="shared" si="16"/>
        <v>1236.44</v>
      </c>
    </row>
    <row r="31" spans="1:13" x14ac:dyDescent="0.3">
      <c r="A31" s="1"/>
      <c r="B31" s="26" t="s">
        <v>81</v>
      </c>
      <c r="C31" s="26" t="s">
        <v>111</v>
      </c>
      <c r="D31" s="26" t="s">
        <v>46</v>
      </c>
      <c r="E31" s="41" t="s">
        <v>114</v>
      </c>
      <c r="F31" s="27" t="s">
        <v>117</v>
      </c>
      <c r="G31" s="28">
        <v>42.4</v>
      </c>
      <c r="H31" s="29">
        <v>13.46</v>
      </c>
      <c r="I31" s="30">
        <f>$J$6</f>
        <v>0.2162</v>
      </c>
      <c r="J31" s="6">
        <f t="shared" si="14"/>
        <v>13.46</v>
      </c>
      <c r="K31" s="8">
        <f t="shared" si="15"/>
        <v>16.37</v>
      </c>
      <c r="L31" s="9">
        <f t="shared" si="16"/>
        <v>694.09</v>
      </c>
    </row>
    <row r="32" spans="1:13" ht="28.8" x14ac:dyDescent="0.3">
      <c r="A32" s="1"/>
      <c r="B32" s="26" t="s">
        <v>82</v>
      </c>
      <c r="C32" s="26" t="s">
        <v>112</v>
      </c>
      <c r="D32" s="26" t="s">
        <v>46</v>
      </c>
      <c r="E32" s="41" t="s">
        <v>115</v>
      </c>
      <c r="F32" s="27" t="s">
        <v>55</v>
      </c>
      <c r="G32" s="28">
        <v>80</v>
      </c>
      <c r="H32" s="29">
        <v>0.5</v>
      </c>
      <c r="I32" s="30">
        <f>$J$6</f>
        <v>0.2162</v>
      </c>
      <c r="J32" s="6">
        <f t="shared" si="14"/>
        <v>0.5</v>
      </c>
      <c r="K32" s="8">
        <f t="shared" si="15"/>
        <v>0.61</v>
      </c>
      <c r="L32" s="9">
        <f t="shared" si="16"/>
        <v>48.8</v>
      </c>
    </row>
    <row r="33" spans="1:12" ht="57.6" x14ac:dyDescent="0.3">
      <c r="A33" s="1"/>
      <c r="B33" s="26" t="s">
        <v>83</v>
      </c>
      <c r="C33" s="26">
        <v>100775</v>
      </c>
      <c r="D33" s="26" t="s">
        <v>47</v>
      </c>
      <c r="E33" s="41" t="s">
        <v>116</v>
      </c>
      <c r="F33" s="27" t="s">
        <v>56</v>
      </c>
      <c r="G33" s="28">
        <v>5930.73</v>
      </c>
      <c r="H33" s="29">
        <v>12.64</v>
      </c>
      <c r="I33" s="30">
        <f t="shared" si="20"/>
        <v>0.28289999999999998</v>
      </c>
      <c r="J33" s="6">
        <f t="shared" si="14"/>
        <v>12.64</v>
      </c>
      <c r="K33" s="8">
        <f t="shared" si="15"/>
        <v>16.22</v>
      </c>
      <c r="L33" s="9">
        <f t="shared" si="16"/>
        <v>96196.44</v>
      </c>
    </row>
    <row r="34" spans="1:12" x14ac:dyDescent="0.3">
      <c r="B34" s="44" t="s">
        <v>84</v>
      </c>
      <c r="C34" s="45"/>
      <c r="D34" s="46"/>
      <c r="E34" s="46"/>
      <c r="F34" s="46"/>
      <c r="G34" s="46"/>
      <c r="H34" s="46"/>
      <c r="I34" s="47"/>
      <c r="J34" s="6">
        <f t="shared" si="14"/>
        <v>0</v>
      </c>
      <c r="K34" s="8">
        <f t="shared" si="15"/>
        <v>0</v>
      </c>
      <c r="L34" s="9">
        <f t="shared" si="16"/>
        <v>0</v>
      </c>
    </row>
    <row r="35" spans="1:12" ht="57.6" x14ac:dyDescent="0.3">
      <c r="B35" s="26" t="s">
        <v>85</v>
      </c>
      <c r="C35" s="40" t="s">
        <v>118</v>
      </c>
      <c r="D35" s="26" t="s">
        <v>119</v>
      </c>
      <c r="E35" s="41" t="s">
        <v>120</v>
      </c>
      <c r="F35" s="31" t="s">
        <v>50</v>
      </c>
      <c r="G35" s="28">
        <v>237.59</v>
      </c>
      <c r="H35" s="29">
        <v>183.5444</v>
      </c>
      <c r="I35" s="30">
        <f t="shared" ref="I35" si="21">$H$6</f>
        <v>0.28289999999999998</v>
      </c>
      <c r="J35" s="6">
        <f t="shared" ref="J35" si="22">IF(LEFT($H$13,5)="CUSTO",H35,H35/(1+I35))</f>
        <v>183.5444</v>
      </c>
      <c r="K35" s="8">
        <f t="shared" ref="K35" si="23">ROUND(J35*(1+I35),2)</f>
        <v>235.47</v>
      </c>
      <c r="L35" s="9">
        <f t="shared" ref="L35" si="24">ROUND(K35*G35,2)</f>
        <v>55945.32</v>
      </c>
    </row>
    <row r="36" spans="1:12" x14ac:dyDescent="0.3">
      <c r="B36" s="26" t="s">
        <v>86</v>
      </c>
      <c r="C36" s="40" t="s">
        <v>64</v>
      </c>
      <c r="D36" s="26" t="s">
        <v>63</v>
      </c>
      <c r="E36" s="41" t="s">
        <v>121</v>
      </c>
      <c r="F36" s="27" t="s">
        <v>65</v>
      </c>
      <c r="G36" s="28">
        <v>1</v>
      </c>
      <c r="H36" s="29">
        <v>9967.5</v>
      </c>
      <c r="I36" s="30">
        <f>$J$6</f>
        <v>0.2162</v>
      </c>
      <c r="J36" s="6">
        <f t="shared" si="14"/>
        <v>9967.5</v>
      </c>
      <c r="K36" s="8">
        <f t="shared" si="15"/>
        <v>12122.47</v>
      </c>
      <c r="L36" s="9">
        <f t="shared" si="16"/>
        <v>12122.47</v>
      </c>
    </row>
  </sheetData>
  <mergeCells count="14">
    <mergeCell ref="B9:B11"/>
    <mergeCell ref="I6:I7"/>
    <mergeCell ref="H6:H7"/>
    <mergeCell ref="J6:J7"/>
    <mergeCell ref="B2:F2"/>
    <mergeCell ref="C4:H4"/>
    <mergeCell ref="E5:F5"/>
    <mergeCell ref="B6:B7"/>
    <mergeCell ref="C6:C7"/>
    <mergeCell ref="C3:H3"/>
    <mergeCell ref="C9:D9"/>
    <mergeCell ref="C11:D11"/>
    <mergeCell ref="G6:G7"/>
    <mergeCell ref="C10:D10"/>
  </mergeCells>
  <phoneticPr fontId="11" type="noConversion"/>
  <dataValidations count="3">
    <dataValidation type="list" allowBlank="1" showInputMessage="1" showErrorMessage="1" sqref="H13" xr:uid="{00000000-0002-0000-0000-000000000000}">
      <formula1>"CUSTO (SEM BDI),PREÇO (COM BDI)"</formula1>
    </dataValidation>
    <dataValidation type="list" allowBlank="1" showInputMessage="1" showErrorMessage="1" sqref="D7" xr:uid="{00000000-0002-0000-0000-000001000000}">
      <formula1>"Sim,Não"</formula1>
    </dataValidation>
    <dataValidation type="list" allowBlank="1" showInputMessage="1" showErrorMessage="1" sqref="E5" xr:uid="{00000000-0002-0000-0000-000002000000}">
      <formula1>"1 – Empreitada por Preço Global, 2 – Empreitada por Preço Unitário, 3 – Empreitada Integral, 4 – Tarefa, 5 – Execução Direta, 6 – Contratação integrada, 7 – Contratação semi-integrada,  8 – Fornecimento e prestação de serviço associado"</formula1>
    </dataValidation>
  </dataValidations>
  <pageMargins left="0.7" right="0.7" top="0.75" bottom="0.75" header="0.3" footer="0.3"/>
  <pageSetup paperSize="9" scale="5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zoomScaleNormal="100" workbookViewId="0">
      <selection activeCell="F7" sqref="F7"/>
    </sheetView>
  </sheetViews>
  <sheetFormatPr defaultRowHeight="14.4" x14ac:dyDescent="0.3"/>
  <cols>
    <col min="1" max="1" width="2.88671875" customWidth="1"/>
    <col min="3" max="3" width="21.33203125" customWidth="1"/>
    <col min="6" max="6" width="9.6640625" bestFit="1" customWidth="1"/>
  </cols>
  <sheetData>
    <row r="1" spans="2:12" ht="15" thickBot="1" x14ac:dyDescent="0.35"/>
    <row r="2" spans="2:12" ht="19.2" thickTop="1" thickBot="1" x14ac:dyDescent="0.4">
      <c r="B2" s="80" t="s">
        <v>32</v>
      </c>
      <c r="C2" s="81"/>
      <c r="D2" s="81"/>
      <c r="E2" s="81"/>
      <c r="F2" s="39">
        <v>0.28289999999999998</v>
      </c>
      <c r="G2" s="1"/>
    </row>
    <row r="3" spans="2:12" ht="15.6" thickTop="1" thickBot="1" x14ac:dyDescent="0.35">
      <c r="B3" s="1"/>
      <c r="C3" s="1"/>
      <c r="D3" s="1"/>
      <c r="E3" s="1"/>
      <c r="F3" s="1"/>
      <c r="G3" s="1"/>
      <c r="H3" s="1"/>
    </row>
    <row r="4" spans="2:12" ht="15.6" thickTop="1" thickBot="1" x14ac:dyDescent="0.35">
      <c r="B4" s="86" t="s">
        <v>5</v>
      </c>
      <c r="C4" s="87"/>
      <c r="D4" s="87"/>
      <c r="E4" s="87"/>
      <c r="F4" s="88"/>
      <c r="G4" s="1"/>
      <c r="H4" s="86" t="s">
        <v>29</v>
      </c>
      <c r="I4" s="87"/>
      <c r="J4" s="87"/>
      <c r="K4" s="87"/>
      <c r="L4" s="88"/>
    </row>
    <row r="5" spans="2:12" ht="15" thickBot="1" x14ac:dyDescent="0.35">
      <c r="B5" s="82" t="s">
        <v>6</v>
      </c>
      <c r="C5" s="83"/>
      <c r="D5" s="83"/>
      <c r="E5" s="83"/>
      <c r="F5" s="22">
        <v>3.2000000000000002E-3</v>
      </c>
      <c r="G5" s="1"/>
      <c r="H5" s="89" t="s">
        <v>53</v>
      </c>
      <c r="I5" s="90"/>
      <c r="J5" s="90"/>
      <c r="K5" s="90"/>
      <c r="L5" s="91"/>
    </row>
    <row r="6" spans="2:12" ht="15" thickBot="1" x14ac:dyDescent="0.35">
      <c r="B6" s="82" t="s">
        <v>8</v>
      </c>
      <c r="C6" s="83"/>
      <c r="D6" s="83"/>
      <c r="E6" s="83"/>
      <c r="F6" s="22">
        <v>5.0000000000000001E-3</v>
      </c>
      <c r="G6" s="1"/>
      <c r="H6" s="89"/>
      <c r="I6" s="90"/>
      <c r="J6" s="90"/>
      <c r="K6" s="90"/>
      <c r="L6" s="91"/>
    </row>
    <row r="7" spans="2:12" ht="15" thickBot="1" x14ac:dyDescent="0.35">
      <c r="B7" s="82" t="s">
        <v>13</v>
      </c>
      <c r="C7" s="83"/>
      <c r="D7" s="83"/>
      <c r="E7" s="83"/>
      <c r="F7" s="22">
        <v>1.0200000000000001E-2</v>
      </c>
      <c r="G7" s="1"/>
      <c r="H7" s="89"/>
      <c r="I7" s="90"/>
      <c r="J7" s="90"/>
      <c r="K7" s="90"/>
      <c r="L7" s="91"/>
    </row>
    <row r="8" spans="2:12" ht="15" thickBot="1" x14ac:dyDescent="0.35">
      <c r="B8" s="82" t="s">
        <v>18</v>
      </c>
      <c r="C8" s="83"/>
      <c r="D8" s="83"/>
      <c r="E8" s="83"/>
      <c r="F8" s="22">
        <v>3.7999999999999999E-2</v>
      </c>
      <c r="G8" s="1"/>
      <c r="H8" s="89"/>
      <c r="I8" s="90"/>
      <c r="J8" s="90"/>
      <c r="K8" s="90"/>
      <c r="L8" s="91"/>
    </row>
    <row r="9" spans="2:12" ht="15" thickBot="1" x14ac:dyDescent="0.35">
      <c r="B9" s="82" t="s">
        <v>19</v>
      </c>
      <c r="C9" s="83"/>
      <c r="D9" s="83"/>
      <c r="E9" s="83"/>
      <c r="F9" s="22">
        <v>6.6400000000000001E-2</v>
      </c>
      <c r="G9" s="1"/>
      <c r="H9" s="89"/>
      <c r="I9" s="90"/>
      <c r="J9" s="90"/>
      <c r="K9" s="90"/>
      <c r="L9" s="91"/>
    </row>
    <row r="10" spans="2:12" ht="15" thickBot="1" x14ac:dyDescent="0.35">
      <c r="B10" s="84" t="s">
        <v>20</v>
      </c>
      <c r="C10" s="85"/>
      <c r="D10" s="85"/>
      <c r="E10" s="85"/>
      <c r="F10" s="23">
        <v>0.1215</v>
      </c>
      <c r="G10" s="1"/>
      <c r="H10" s="92"/>
      <c r="I10" s="93"/>
      <c r="J10" s="93"/>
      <c r="K10" s="93"/>
      <c r="L10" s="94"/>
    </row>
    <row r="11" spans="2:12" ht="15" thickTop="1" x14ac:dyDescent="0.3"/>
    <row r="12" spans="2:12" ht="15" thickBot="1" x14ac:dyDescent="0.35"/>
    <row r="13" spans="2:12" ht="15.6" thickTop="1" thickBot="1" x14ac:dyDescent="0.35">
      <c r="B13" s="52" t="s">
        <v>0</v>
      </c>
      <c r="C13" s="74" t="s">
        <v>39</v>
      </c>
      <c r="D13" s="75"/>
    </row>
    <row r="14" spans="2:12" ht="15.6" thickTop="1" thickBot="1" x14ac:dyDescent="0.35">
      <c r="B14" s="53"/>
      <c r="C14" s="78" t="s">
        <v>40</v>
      </c>
      <c r="D14" s="79"/>
    </row>
    <row r="15" spans="2:12" ht="15.6" thickTop="1" thickBot="1" x14ac:dyDescent="0.35">
      <c r="B15" s="54"/>
      <c r="C15" s="76" t="s">
        <v>1</v>
      </c>
      <c r="D15" s="77"/>
    </row>
    <row r="16" spans="2:12" ht="15" thickTop="1" x14ac:dyDescent="0.3"/>
    <row r="26" spans="7:7" x14ac:dyDescent="0.3">
      <c r="G26" s="33"/>
    </row>
  </sheetData>
  <mergeCells count="14">
    <mergeCell ref="H4:L4"/>
    <mergeCell ref="H5:L10"/>
    <mergeCell ref="B4:F4"/>
    <mergeCell ref="B5:E5"/>
    <mergeCell ref="B6:E6"/>
    <mergeCell ref="B7:E7"/>
    <mergeCell ref="B8:E8"/>
    <mergeCell ref="B13:B15"/>
    <mergeCell ref="C13:D13"/>
    <mergeCell ref="C14:D14"/>
    <mergeCell ref="C15:D15"/>
    <mergeCell ref="B2:E2"/>
    <mergeCell ref="B9:E9"/>
    <mergeCell ref="B10:E10"/>
  </mergeCells>
  <pageMargins left="0.511811024" right="0.511811024" top="0.78740157499999996" bottom="0.78740157499999996" header="0.31496062000000002" footer="0.31496062000000002"/>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11QQzEbdSlXpKQGa7JMGQPRWJP3I+sq9c/VgdiXjq38=</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8aNDbb343RUNWqUGnlvw7ALBM/9ZxfNp+NygWXi52t4=</DigestValue>
    </Reference>
  </SignedInfo>
  <SignatureValue>WnAgXXES6PQmL+KzQrYL1CCrwnyLrzLias6J/ZAEJp+HaYsPwnJbd5wW10v8QWQAOcK2LC9kKg9N
tR/DaINwP01BfHHqXXmcF8VEWeUtBw7f4zkkbTdw7rq9iS/ZFkgeBWz035xSROGiopxu9hLtBhzm
sC1SOEprTO2sCKXhb5BXv1zIi3YmKZKBnuvRXpBggmNOKSqyyznRtViN9HEtdYFnctKSmZFC9+Ql
F6BcJtqQ/11XGRwEmULiHI4jHdGnJXkvHPsaAneAy0fhJWFxHOyvW6LjXGA7s6sl1x03m6R/DgwS
kIKsKqTzBoC+nFqgbD02AjuD+z3P29dRTs5z7A==</SignatureValue>
  <KeyInfo>
    <X509Data>
      <X509Certificate>MIIHkDCCBXigAwIBAgIIU+LBooxY7ucwDQYJKoZIhvcNAQELBQAwczELMAkGA1UEBhMCQlIxEzARBgNVBAoTCklDUC1CcmFzaWwxNjA0BgNVBAsTLVNlY3JldGFyaWEgZGEgUmVjZWl0YSBGZWRlcmFsIGRvIEJyYXNpbCAtIFJGQjEXMBUGA1UEAxMOQUMgTElOSyBSRkIgdjIwHhcNMjExMTAzMTMzMDAwWhcNMjQxMTAzMTMzMDAwWjCB5zELMAkGA1UEBhMCQlIxEzARBgNVBAoTCklDUC1CcmFzaWwxFzAVBgNVBAsTDjE3MDI0NzYzMDAwMTc1MTYwNAYDVQQLEy1TZWNyZXRhcmlhIGRhIFJlY2VpdGEgRmVkZXJhbCBkbyBCcmFzaWwgLSBSRkIxFTATBgNVBAsTDFJGQiBlLUNQRiBBMzEUMBIGA1UECxMLKEVNIEJSQU5DTykxEzARBgNVBAsTCnByZXNlbmNpYWwxMDAuBgNVBAMTJ0dFUkFMRE8gRElBUyBQRVJFSVJBIEpVTklPUjoxMjY1MDQ1NjY2MzCCASIwDQYJKoZIhvcNAQEBBQADggEPADCCAQoCggEBAMIvZDBsQ8/51TFXN8+pyrNPDTamF9YIprFHRmG48lnHWernDI/AVBbPk5pRQAFDQKnmin1dIOaOqZs8mwHkUN1MEzIytcUwV/wgRubq/1bzvtSm86U+jQF/lxtHqHYVNODGRBHVwqSVcVjydq1B7lEuEt8ql6SmsPoAQEolYt6kRU9ArtJvmf5sR5OhRZuqxtWidj9iU7Ol4mCjSxglaEbPutm/cVPNTRdTd2DPa8uufnnsncXZQV9loJf23GjtdlCba2QLPYo+yfHfrhCC67K1lRb+8ojFKu/lkhwpkDqRZc6Un7OcKYiRKlc7wiU0vo4NL3q61d/zZAN9a0Oy9nUCAwEAAaOCArEwggKtMB8GA1UdIwQYMBaAFA3f1kf0E07lIlgyLGam5y7kV7wCMA4GA1UdDwEB/wQEAwIF4DBuBgNVHSAEZzBlMGMGBmBMAQIDODBZMFcGCCsGAQUFBwIBFktodHRwOi8vcmVwb3NpdG9yaW8ubGlua2NlcnRpZmljYWNhby5jb20uYnIvYWMtbGlua3JmYi9hYy1saW5rLXJmYi1wYy1hMy5wZGYwgbAGA1UdHwSBqDCBpTBQoE6gTIZKaHR0cDovL3JlcG9zaXRvcmlvLmxpbmtjZXJ0aWZpY2FjYW8uY29tLmJyL2FjLWxpbmtyZmIvbGNyLWFjLWxpbmtyZmJ2NS5jcmwwUaBPoE2GS2h0dHA6Ly9yZXBvc2l0b3JpbzIubGlua2NlcnRpZmljYWNhby5jb20uYnIvYWMtbGlua3JmYi9sY3ItYWMtbGlua3JmYnY1LmNybDCBlQYIKwYBBQUHAQEEgYgwgYUwUgYIKwYBBQUHMAKGRmh0dHA6Ly9yZXBvc2l0b3Jpby5saW5rY2VydGlmaWNhY2FvLmNvbS5ici9hYy1saW5rcmZiL2FjLWxpbmtyZmJ2NS5wN2IwLwYIKwYBBQUHMAGGI2h0dHA6Ly9vY3NwLmxpbmtjZXJ0aWZpY2FjYW8uY29tLmJyMIGUBgNVHREEgYwwgYmBFEdSRElBUy5FTkdAR01BSUwuQ09NoDgGBWBMAQMBoC8TLTIyMDQxOTk2MTI2NTA0NTY2NjMwMDAwMDAwMDAwMDAwMDAwMDAwMDAwMDAwMKAeBgVgTAEDBaAVExMwMDAwMDAwMDAwMDAwMDAwMDAwoBcGBWBMAQMGoA4TDDAwMDAwMDAwMDAwMDAdBgNVHSUEFjAUBggrBgEFBQcDAgYIKwYBBQUHAwQwCQYDVR0TBAIwADANBgkqhkiG9w0BAQsFAAOCAgEAMxMHyaCTT4NpP2U99PKAXm4+h2yPLmqXST+NN6iXscXx7r9/NWwkcv2fnaltPS3jPG+KM5tUxY+sEmM08UQtiGt0slGElwMWt1GwYCEGlGH43cFqwG8WtzMR0yYJy9SRxblgq0JIU936B9OlBC7ojP0azwT/YZk3Y+L23VGIOXz9ftAWnr1dpFeEDcpgWtn7rOeqNpydfKyXll0shE0vmWykh0qATUGrfrstyKtBSZVMalxWDp9A76xdmiHI9lWDX8IDAKOuIXGrQm/0eUHxbKQXpPBZOR8WuBPa8hZpVI1SXJnpVdnXXL5RakYwKhR+0kAJcBjPcPT3XY+Ty6f1VAusCXsH0NanpnvThiThLAKbgcCO35Ihqp96z24a9Bd3PDWnOpVLxoJ6VCsHdWHpKtNvUaabvvef8aaCCb4BaZAnyYELnUUFzhceuv1lPHSnxbHeMN3S813bGsdUwBMvuvPDQfyG9fgCBosRvAa377ZdEf1Wwoh8tgptC5vb9bRPEh8YX9LlBJCFRGxRrjHwzKp6v0EHUfMRU3qHIIvc0KCUeJfztRq056k4i7UrZ2YSCbAX516dqU2prc7tl69LQrA2dj8Hqq5bUcVz/lPS2hzgYqkzu824NJAsWzZ3b6scOaRZkw1iK/ZxTDmNe85uY0kDIUEyMA4v/GQqSrmYaV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jDLeS1MMgGglePowsqQyKQL0vbnFxGL/Z9BEbjQUJkU=</DigestValue>
      </Reference>
      <Reference URI="/xl/comments1.xml?ContentType=application/vnd.openxmlformats-officedocument.spreadsheetml.comments+xml">
        <DigestMethod Algorithm="http://www.w3.org/2001/04/xmlenc#sha256"/>
        <DigestValue>WrN54fhtvmUJuEZLJ7e499JNcHZIkHi0wxzYxHeIM0Y=</DigestValue>
      </Reference>
      <Reference URI="/xl/drawings/vmlDrawing1.vml?ContentType=application/vnd.openxmlformats-officedocument.vmlDrawing">
        <DigestMethod Algorithm="http://www.w3.org/2001/04/xmlenc#sha256"/>
        <DigestValue>QMyw+IyCjFVtOqKR58ahzJ2jL7Vxz31Hy50fsMd35S4=</DigestValue>
      </Reference>
      <Reference URI="/xl/printerSettings/printerSettings1.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KFZzOb1ySppaVyXwoWvFqHRCLNdsb+Y8R6nZBG/wXxc=</DigestValue>
      </Reference>
      <Reference URI="/xl/sharedStrings.xml?ContentType=application/vnd.openxmlformats-officedocument.spreadsheetml.sharedStrings+xml">
        <DigestMethod Algorithm="http://www.w3.org/2001/04/xmlenc#sha256"/>
        <DigestValue>K4LkD7hnAXwH2TMPzPjomGcHDu2htMRkW0aOnMoKWJA=</DigestValue>
      </Reference>
      <Reference URI="/xl/styles.xml?ContentType=application/vnd.openxmlformats-officedocument.spreadsheetml.styles+xml">
        <DigestMethod Algorithm="http://www.w3.org/2001/04/xmlenc#sha256"/>
        <DigestValue>8Ot4LM/2444YqkkihvT6W3Urz+rChZ8LAa1qyzZ1Y44=</DigestValue>
      </Reference>
      <Reference URI="/xl/theme/theme1.xml?ContentType=application/vnd.openxmlformats-officedocument.theme+xml">
        <DigestMethod Algorithm="http://www.w3.org/2001/04/xmlenc#sha256"/>
        <DigestValue>slUOyOXRyyDzJubkfCFkLrI1Wq/sjkxPtTFiPO5X0rM=</DigestValue>
      </Reference>
      <Reference URI="/xl/workbook.xml?ContentType=application/vnd.openxmlformats-officedocument.spreadsheetml.sheet.main+xml">
        <DigestMethod Algorithm="http://www.w3.org/2001/04/xmlenc#sha256"/>
        <DigestValue>8fKDKleqju45E8ih/MjF/xEeiNsJZeCweUOrMZ3tHSA=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CjMhvCBiHGiTIcqudNvrKnEeZtkEeifE/fmwjrBG2Bo=</DigestValue>
      </Reference>
      <Reference URI="/xl/worksheets/sheet2.xml?ContentType=application/vnd.openxmlformats-officedocument.spreadsheetml.worksheet+xml">
        <DigestMethod Algorithm="http://www.w3.org/2001/04/xmlenc#sha256"/>
        <DigestValue>exvrebSMrREDH5b26utbo5Vj85ZZ/5C1xhWkQcwvBWc=</DigestValue>
      </Reference>
    </Manifest>
    <SignatureProperties>
      <SignatureProperty Id="idSignatureTime" Target="#idPackageSignature">
        <mdssi:SignatureTime xmlns:mdssi="http://schemas.openxmlformats.org/package/2006/digital-signature">
          <mdssi:Format>YYYY-MM-DDThh:mm:ssTZD</mdssi:Format>
          <mdssi:Value>2024-07-10T14:13:48Z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2024-07-10T14:13:48Z</xd:SigningTime>
          <xd:SigningCertificate>
            <xd:Cert>
              <xd:CertDigest>
                <DigestMethod Algorithm="http://www.w3.org/2001/04/xmlenc#sha256"/>
                <DigestValue>rR0L+en1juRlkTLgv1N10VUuM4xDUibRjQpNK3E9nN4=</DigestValue>
              </xd:CertDigest>
              <xd:IssuerSerial>
                <X509IssuerName>CN=AC LINK RFB v2, OU=Secretaria da Receita Federal do Brasil - RFB, O=ICP-Brasil, C=BR</X509IssuerName>
                <X509SerialNumber>6044606553768128231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Criou este documento</xd:Description>
            </xd:CommitmentTypeId>
            <xd:AllSignedDataObjects/>
          </xd:CommitmentTypeIndication>
        </xd:SignedDataObjectProperties>
      </xd:SignedProperties>
      <xd:UnsignedProperties>
        <xd:UnsignedSignatureProperties>
          <xd:CertificateValues>
            <xd:EncapsulatedX509Certificate>MIIG1jCCBL6gAwIBAgIBFjANBgkqhkiG9w0BAQ0FADCBkDELMAkGA1UEBhMCQlIxEzARBgNVBAoMCklDUC1CcmFzaWwxNDAyBgNVBAsMK0F1dG9yaWRhZGUgQ2VydGlmaWNhZG9yYSBSYWl6IEJyYXNpbGVpcmEgdjUxNjA0BgNVBAMMLUFDIFNlY3JldGFyaWEgZGEgUmVjZWl0YSBGZWRlcmFsIGRvIEJyYXNpbCB2NDAeFw0xODAyMjcxMzQyNDBaFw0yOTAyMjAxMjAwMDRaMHMxCzAJBgNVBAYTAkJSMRMwEQYDVQQKEwpJQ1AtQnJhc2lsMTYwNAYDVQQLEy1TZWNyZXRhcmlhIGRhIFJlY2VpdGEgRmVkZXJhbCBkbyBCcmFzaWwgLSBSRkIxFzAVBgNVBAMTDkFDIExJTksgUkZCIHYyMIICIjANBgkqhkiG9w0BAQEFAAOCAg8AMIICCgKCAgEAiSglOWWKSbm3JTm+yZ1EioJ6gfv1IJvafMW5fM9Xj/3KL1v+hEgAY9a2h8K1KXZJ3Vtt+7V4Tx44Dwtdp7Pkr5FQUo4yFhnruYfu4gQFW5xr8E1soJr13hbE7oElWujsaVPXlv7GAhxHKuFyPhyRmHMhsb/JrOmb/+4vOE/3P9OOEGgr/vZ7cv3nKvMEqhOh21W/7/f8Wk93IPSgs59GLVecr+Cmc0yu3fYmxhrf2LqNhru5QoeL4QNjlXQjWPdgVf9QbEU1SwO90fOybPvcziLQIv6jdyRjPJofdKbhsgEvaA+CAPme/WMkBo9AZ+kDN4I1Lyx5d+m6kkGiAOCluHsL6xhV45xzvnjNd9n3EJxDd6ms4py0a5ynVvkaVBCvfnQw46AVjMdIW4HUA0YS7CMSZUe8jY7jthz76cCBwrAjFIuj5Zt1MWQju+LeDA9Mg3kQxOcE9rD26FpJknBmTiMcSZPBqP4d8TsOqcTuEIWxRlusKf1d97daggPsmgY4NtnUyNF+OZKdWCWLLoF1ofjVRPmjRKIfoiurJGd8FvXiK1gS/kUeOaU0Z9gsv/PboF2lU0OoXeRPDQSLxH/aRLevtRJGy1Y/v4loOKhfh29yZrZp6qswRPAfuAMxgTQqr/W78WKlcgboiCHSA/4QQpU3ph+iYJSrZJSCtx3WCaECAwEAAaOCAVUwggFRMIGnBgNVHSAEgZ8wgZwwTAYGYEwBAgE7MEIwQAYIKwYBBQUHAgEWNGh0dHA6Ly93d3cucmVjZWl0YS5mYXplbmRhLmdvdi5ici9hY3JmYi9kcGNhY3JmYi5wZGYwTAYGYEwBAgM4MEIwQAYIKwYBBQUHAgEWNGh0dHA6Ly93d3cucmVjZWl0YS5mYXplbmRhLmdvdi5ici9hY3JmYi9kcGNhY3JmYi5wZGYwRAYDVR0fBD0wOzA5oDegNYYzaHR0cDovL3d3dy5yZWNlaXRhLmZhemVuZGEuZ292LmJyL2FjcmZiL2FjcmZidjQuY3JsMB8GA1UdIwQYMBaAFBqY5kPKHN2SnpljRVoq6R+HIM01MB0GA1UdDgQWBBQN39ZH9BNO5SJYMixmpucu5Fe8AjAPBgNVHRMBAf8EBTADAQH/MA4GA1UdDwEB/wQEAwIBBjANBgkqhkiG9w0BAQ0FAAOCAgEAQa/CcUbwxj7LFydJBwLGPvn3bXmgoqIADDSra8PZoklFhjazOkhn6qnMR+8K2piYxN0c7A9YZvAeFt0Y1eSSkCbvQxhFgv97i2C/MZpsjXR+WbNhq11eUwGbAMe/4QE5KbQXzJ2L5Htrvg+GCp4+dtjUIWoVgadJwThE1XdaFlYoMRY+ARmZt/+BYr3kfd9WTt32cevUD05rh/1AgWLQwE3drBhehCg5ApLP1UHVkjU4tM4bUa+J0vwbgodnSKJoVCZQnev6g+tjjZxGQOD3hpG4DiOIDa4lhDuqv7A9yLmpeolTY000WPbnMY3EccwxrqPavmt41tIAKy5jIDRID8o8nRurWbsX509YV05M9vmHbSwBSC2qg6nIOSyWUywl+lyhmw1Hgis3ZSLLHSzM+P0IPOeWNaDv1b4oxQrn+Xd2gw8BVrAri4P6Lp/RiCfVEPqXHRZXFg9WXIq6ggftMoRMZysKrMpQtFhrZ6YvKF1qyh66IveBX1iLcz671HBcHO3LYp/uS0RWJJxDlzIxnQBY3a0UnoAKg4eleQPxIbcM8lLFgj0k3vPgjfhGsScwBqfMWo3XjBo2HTvmXaN/Myo0aWBp9SWfxtZofXwGp9GsuZnQp/yXd1TDvZHAILhkJQIoPw0NP1QukpnaoUqSO4LVGpJEiMRrDsNXnMj2Yjk=</xd:EncapsulatedX509Certificate>
            <xd:EncapsulatedX509Certificate>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csX2yNEOVJjr/SeuSv5bE0gIc/kUjoYVNMuUe+CTBY/gkoIiwR7qr7Dsp9jn8FTLnALrn6j1sbbkoD4ytTI3WHUuiefz/oApv+H5zPswj3JqUyXaK7bzN5Akc3PNFUzRb3+UbtYA2fXinBAewxrpZidGX0A+ioC++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UFag+ypZhyk8voAaXQjw3qGubWI68jFNZTrNXjQThIlJWI83OWjcvmIr4SPgbf9hIIHzznSdzqPXXdAZRNS9fxrxmgoTcG4I7cu1hZgBv9HHIaUKr2MwXAdNiqoe71wDkLCKUx8/fVJnhswqHBHYAj+KjBwyoJW1JliL91QOT3Bjz2epj7kj7tAgMBAAGjgbswgbgwHQYDVR0OBBYEFBqY5kPKHN2SnpljRVoq6R+HIM01MA8GA1UdEwEB/wQFMAMBAf8wDgYDVR0PAQH/BAQDAgEGMBQGA1UdIAQNMAswCQYFYEwBAQgwADA/BgNVHR8EODA2MDSgMqAwhi5odHRwOi8vYWNyYWl6LmljcGJyYXNpbC5nb3YuYnIvTENSYWNyYWl6djUuY3JsMB8GA1UdIwQYMBaAFGmovnXZxO9s5xNF5GFu5Wj4tkBeMA0GCSqGSIb3DQEBDQUAA4ICAQBrQuAL6TWbdnOpHbgSzAd9Pkc+vr5uTd7ml4xfPPs/I+BNCGT9Q6OTx/26m6q9rOrl6/9AASYDE5esiwBlaQ4OPzQQ37zrf5d4FnGxnsRMdjEL2pjks7ull66LZX8k5HOfnxy5iYo1hTy46UYg28PXdL55qTljilj4LueNFlTCmK2m9Vo1E6F/Ss79D31uwVBadgoK/i95dFONNlSj/w3/sa9Pbkq3JCJ10ET01GmBSTrtired+zzcj26QT0hjQQ5PUB6wV2+bhUx+WN/rXiLph/DPvy7gg8hrn4mVHBYOEPPoq7qBsX77cswycENKXrlq+gHA2Lj8hkrbfQt4pZQzT+6nLOSOyqMI21ql781eErJySwJ0R9LdPQNm3MUS/ifoRPdjFGWUktBRue/03QrVYtwFBMaIjF/p93Bmb/42xfkL/TG/W6EicBcGLms2SU4pBtw+NDFMQ1YXxNJQoNJ2uzxnzBSqdr5bF5qZth4EHob+I8uUFYylIoCHWvMD1pAxTu8fC9366lkt7cpBARiOdB2MN31JQK3nxjeQeXHiudm8twSzNp0wbJViUiRfNZbqH3yNe8ZTYUQds7hCCcZh3pZbe4PNWS2WDiifF9uXRdfAL3qsEubQOrA/s+EvZha6afCs4d4BlGKQsf64r0iPnX6hFxR4h4sXRI9x5xRMtA==</xd:EncapsulatedX509Certificate>
            <xd:EncapsulatedX509Certificate>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gUXw/6YODeF2XkqEyfk3VehdsIx+3/ERgdjCS/ouxYR0Epi2hdoMUVJDNf3XQfjAWXJyCoTneHYAl2McMdvoqtLB2ileQlJiis0fTtYTJayee9BAIdIrCor1Lc0vozXCpDtq5nTwhjIocaZtcuFsdrkl+nbfYxl5m7vjTkTMS6j8ffjmFzbNPDlJuV3Vy7AzapPVJrMl6UHPXCHMYMzl0KxR/47S5XGgmLYkYt8bNCHA3fg07y+Gtvgu+SNhMPwWKIgwhYw+9vErOnavRhOimYo4M2AwNpNK0OKLI7Im5V094jFp4Ty+mlmfQH00k8nkSUEN+1TGGkhv16c2hukbx9iCfbmk7im2hGKjQA8eH64VPYoS2qdKbPbd3xDDHN2croYKpy2U2oQTVBSf9hC3o6fKo3zp0U3dNiw7ZgWKS9UwP31Q0gwgB1orZgLuF+LIppHYwxcTG/AovNWa4sTPukMiX2L+p7uIHExTZJJU4YoDacQh/mfbPIz3261He4YFmQ35sfw3eKHQSOLyiVfev/n0l/r308PijEd+d+Hz5RmqIzS8jYXZIeJxym4mEjE1fKpeP56Ea52LlIJ8ZqsJ3xzHWu3WkAVz4hMqrX6BPMGW2IxOuEUQyIaCBg1lI6QLiPMHvo2/J7gu4YfqRcH6i27W3HyzamEQIDAQABo4H1MIHyME4GA1UdIARHMEUwQwYFYEwBAQAwOjA4BggrBgEFBQcCARYsaHR0cDovL2FjcmFpei5pY3BicmFzaWwuZ292LmJyL0RQQ2FjcmFpei5wZGYwPwYDVR0fBDgwNjA0oDKgMIYuaHR0cDovL2FjcmFpei5pY3BicmFzaWwuZ292LmJyL0xDUmFjcmFpenY1LmNybDAfBgNVHSMEGDAWgBRpqL512cTvbOcTReRhbuVo+LZAXjAdBgNVHQ4EFgQUaai+ddnE72znE0XkYW7laPi2QF4wDwYDVR0TAQH/BAUwAwEB/zAOBgNVHQ8BAf8EBAMCAQYwDQYJKoZIhvcNAQENBQADggIBABRt2/JiWapef7o/plhR4PxymlMIp/JeZ5F0BZ1XafmYpl5g6pRokFrIRMFXLyEhlgo51I05InyCc9Td6UXjlsOASTc/LRavyjB/8NcQjlRYDh6xf7OdP05mFcT/0+6bYRtNgsnUbr10pfsK/UzyUvQWbumGS57hCZrAZOyd9MzukiF/azAa6JfoZk2nDkEudKOY8tRyTpMmDzN5fufPSC3v7tSJUqTqo5z7roN/FmckRzGAYyz5XulbOc5/UsAT/tk+KP/clbbqd/hhevmmdJclLr9qWZZcOgzuFU2YsgProtVu0fFNXGr6KK9fu44pOHajmMsTXK3X7r/Pwh19kFRow5F3RQMUZC6Re0YLfXh+ypnUSCzA+uL4JPtHIGyvkbWiulkustpOKUSVwBPzvA2sQUOvqdbAR7C8jcHYFJMuK2HZFji7pxcWWab/NKsFcJ3sluDjmhizpQaxbYTfAVXu3q8yd0su/BHHhBpteyHvYyyz0Eb9LUysR2cMtWvfPU6vnoPgYvOGO1CziyGEsgKULkCH4o2Vgl1gQuKWO4V68rFW8a/jvq28sbY+y/Ao0I5ohpnBcQOAawiFbz6yJtObajYMuztDDP8oY656EuuJXBJhuKAJPI/7WDtgfV8ffOh/iQGQATVMtgDN0gv8bn5NdUX8UMNX1sHhU3H1Upo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 Orçamentária</vt:lpstr>
      <vt:lpstr>Detalhamento do BDI</vt:lpstr>
      <vt:lpstr>'Planilha Orçamentária'!Area_de_impressao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Geraldo Dias</cp:lastModifiedBy>
  <cp:lastPrinted>2024-02-19T13:35:41Z</cp:lastPrinted>
  <dcterms:created xsi:type="dcterms:W3CDTF">2022-07-05T20:48:01Z</dcterms:created>
  <dcterms:modified xsi:type="dcterms:W3CDTF">2024-07-10T14:11:56Z</dcterms:modified>
</cp:coreProperties>
</file>