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A:\5-JURAMENTO\JUR-0136- CONSTRUÇÃO DE PÓRTICO ENTRADA\4- PLANILHA\"/>
    </mc:Choice>
  </mc:AlternateContent>
  <xr:revisionPtr revIDLastSave="0" documentId="13_ncr:1_{8BD09CA9-010D-4359-8AB1-70808ABA7478}" xr6:coauthVersionLast="47" xr6:coauthVersionMax="47" xr10:uidLastSave="{00000000-0000-0000-0000-000000000000}"/>
  <bookViews>
    <workbookView xWindow="-108" yWindow="-108" windowWidth="23256" windowHeight="12576" xr2:uid="{00000000-000D-0000-FFFF-FFFF00000000}"/>
  </bookViews>
  <sheets>
    <sheet name="Planilha Orçamentária" sheetId="1" r:id="rId1"/>
    <sheet name="Detalhamento do BDI" sheetId="4" r:id="rId2"/>
  </sheets>
  <definedNames>
    <definedName name="_xlnm._FilterDatabase" localSheetId="0" hidden="1">'Planilha Orçamentária'!$B$14:$V$54</definedName>
    <definedName name="_xlnm.Print_Area" localSheetId="0">'Planilha Orçamentária'!$A$1:$L$62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 r="J62" i="1"/>
  <c r="K62" i="1" s="1"/>
  <c r="L62" i="1" s="1"/>
  <c r="J61" i="1"/>
  <c r="K61" i="1" s="1"/>
  <c r="L61" i="1" s="1"/>
  <c r="J60" i="1"/>
  <c r="K60" i="1" s="1"/>
  <c r="L60" i="1" s="1"/>
  <c r="J59" i="1"/>
  <c r="K59" i="1" s="1"/>
  <c r="L59" i="1" s="1"/>
  <c r="J58" i="1"/>
  <c r="K58" i="1" s="1"/>
  <c r="L58" i="1" s="1"/>
  <c r="J57" i="1"/>
  <c r="K57" i="1" s="1"/>
  <c r="L57" i="1" s="1"/>
  <c r="J56" i="1"/>
  <c r="K56" i="1" s="1"/>
  <c r="L56" i="1" s="1"/>
  <c r="J53" i="1"/>
  <c r="K53" i="1" s="1"/>
  <c r="L53" i="1" s="1"/>
  <c r="J52" i="1"/>
  <c r="K52" i="1" s="1"/>
  <c r="L52" i="1" s="1"/>
  <c r="J54" i="1"/>
  <c r="K54" i="1" s="1"/>
  <c r="L54" i="1" s="1"/>
  <c r="J51" i="1"/>
  <c r="K51" i="1" s="1"/>
  <c r="L51" i="1" s="1"/>
  <c r="J50" i="1"/>
  <c r="K50" i="1" s="1"/>
  <c r="L50" i="1" s="1"/>
  <c r="J49" i="1"/>
  <c r="K49" i="1" s="1"/>
  <c r="L49" i="1" s="1"/>
  <c r="J48" i="1"/>
  <c r="K48" i="1" s="1"/>
  <c r="L48" i="1" s="1"/>
  <c r="J47" i="1"/>
  <c r="K47" i="1" s="1"/>
  <c r="L47" i="1" s="1"/>
  <c r="J46" i="1"/>
  <c r="K46" i="1" s="1"/>
  <c r="L46" i="1" s="1"/>
  <c r="J45" i="1"/>
  <c r="K45" i="1" s="1"/>
  <c r="L45" i="1" s="1"/>
  <c r="J44" i="1"/>
  <c r="K44" i="1" s="1"/>
  <c r="L44" i="1" s="1"/>
  <c r="J43" i="1"/>
  <c r="K43" i="1" s="1"/>
  <c r="L43" i="1" s="1"/>
  <c r="J42" i="1"/>
  <c r="K42" i="1" s="1"/>
  <c r="L42" i="1" s="1"/>
  <c r="J41" i="1"/>
  <c r="K41" i="1" s="1"/>
  <c r="L41" i="1" s="1"/>
  <c r="J40" i="1"/>
  <c r="K40" i="1" s="1"/>
  <c r="L40" i="1" s="1"/>
  <c r="J24" i="1"/>
  <c r="K24" i="1" s="1"/>
  <c r="L24" i="1" s="1"/>
  <c r="J34" i="1" l="1"/>
  <c r="K34" i="1" s="1"/>
  <c r="L34" i="1" s="1"/>
  <c r="J33" i="1"/>
  <c r="K33" i="1" s="1"/>
  <c r="L33" i="1" s="1"/>
  <c r="J23" i="1"/>
  <c r="K23" i="1" s="1"/>
  <c r="L23" i="1" s="1"/>
  <c r="J22" i="1"/>
  <c r="K22" i="1" s="1"/>
  <c r="L22" i="1" s="1"/>
  <c r="J21" i="1"/>
  <c r="K21" i="1" s="1"/>
  <c r="L21" i="1" s="1"/>
  <c r="J55" i="1" l="1"/>
  <c r="J20" i="1"/>
  <c r="J19" i="1"/>
  <c r="J18" i="1"/>
  <c r="K20" i="1" l="1"/>
  <c r="L20" i="1" s="1"/>
  <c r="K19" i="1"/>
  <c r="L19" i="1" s="1"/>
  <c r="K18" i="1"/>
  <c r="L18" i="1" s="1"/>
  <c r="K55" i="1" l="1"/>
  <c r="L55" i="1" s="1"/>
  <c r="J32" i="1"/>
  <c r="J39" i="1"/>
  <c r="J38" i="1"/>
  <c r="J37" i="1"/>
  <c r="J36" i="1"/>
  <c r="J35" i="1"/>
  <c r="K35" i="1" s="1"/>
  <c r="L35" i="1" s="1"/>
  <c r="J31" i="1"/>
  <c r="J30" i="1"/>
  <c r="J29" i="1"/>
  <c r="J28" i="1"/>
  <c r="J27" i="1"/>
  <c r="J26" i="1"/>
  <c r="J25" i="1"/>
  <c r="K25" i="1" s="1"/>
  <c r="L25" i="1" s="1"/>
  <c r="J17" i="1"/>
  <c r="J16" i="1"/>
  <c r="K16" i="1" s="1"/>
  <c r="L16" i="1" s="1"/>
  <c r="J15" i="1"/>
  <c r="K15" i="1" s="1"/>
  <c r="L15" i="1" s="1"/>
  <c r="K32" i="1" l="1"/>
  <c r="L32" i="1" s="1"/>
  <c r="K37" i="1"/>
  <c r="L37" i="1" s="1"/>
  <c r="K39" i="1"/>
  <c r="L39" i="1" s="1"/>
  <c r="K36" i="1"/>
  <c r="L36" i="1" s="1"/>
  <c r="K38" i="1"/>
  <c r="L38" i="1" s="1"/>
  <c r="K17" i="1"/>
  <c r="L17" i="1" s="1"/>
  <c r="K29" i="1"/>
  <c r="L29" i="1" s="1"/>
  <c r="K30" i="1"/>
  <c r="L30" i="1" s="1"/>
  <c r="K31" i="1"/>
  <c r="L31" i="1" s="1"/>
  <c r="K28" i="1"/>
  <c r="L28" i="1" s="1"/>
  <c r="K26" i="1"/>
  <c r="L26" i="1" s="1"/>
  <c r="K27" i="1"/>
  <c r="L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MARUCH DE CARVALHO</author>
  </authors>
  <commentList>
    <comment ref="H6" authorId="0" shapeId="0" xr:uid="{00000000-0006-0000-0000-000001000000}">
      <text>
        <r>
          <rPr>
            <b/>
            <sz val="9"/>
            <color indexed="81"/>
            <rFont val="Segoe UI"/>
            <family val="2"/>
          </rPr>
          <t>Preenchimento Automático - Aba "Detalhamento do BDI"</t>
        </r>
        <r>
          <rPr>
            <sz val="9"/>
            <color indexed="81"/>
            <rFont val="Segoe UI"/>
            <family val="2"/>
          </rPr>
          <t xml:space="preserve">
</t>
        </r>
      </text>
    </comment>
    <comment ref="I6" authorId="0" shapeId="0" xr:uid="{00000000-0006-0000-0000-000002000000}">
      <text>
        <r>
          <rPr>
            <b/>
            <sz val="9"/>
            <color indexed="81"/>
            <rFont val="Segoe UI"/>
            <family val="2"/>
          </rPr>
          <t>Preencher caso exista BDI diferenciado para equipamentos, por exemplo.</t>
        </r>
        <r>
          <rPr>
            <sz val="9"/>
            <color indexed="81"/>
            <rFont val="Segoe UI"/>
            <family val="2"/>
          </rPr>
          <t xml:space="preserve">
</t>
        </r>
      </text>
    </comment>
    <comment ref="D7" authorId="0" shapeId="0" xr:uid="{00000000-0006-0000-0000-000003000000}">
      <text>
        <r>
          <rPr>
            <b/>
            <sz val="9"/>
            <color indexed="81"/>
            <rFont val="Segoe UI"/>
            <family val="2"/>
          </rPr>
          <t>SIM ou NÃO</t>
        </r>
      </text>
    </comment>
  </commentList>
</comments>
</file>

<file path=xl/sharedStrings.xml><?xml version="1.0" encoding="utf-8"?>
<sst xmlns="http://schemas.openxmlformats.org/spreadsheetml/2006/main" count="270" uniqueCount="198">
  <si>
    <t>LEGENDA</t>
  </si>
  <si>
    <t>PREENCHIMENTO AUTOMÁTICO</t>
  </si>
  <si>
    <t>PLANILHA ORÇAMENTÁRIA</t>
  </si>
  <si>
    <t>LICITAÇÃO Nº</t>
  </si>
  <si>
    <t>EDITAL Nº</t>
  </si>
  <si>
    <t>COMPOSIÇÃO DO BDI</t>
  </si>
  <si>
    <t>GARANTIA (G) e SEGURO (S)</t>
  </si>
  <si>
    <t>OBJETO</t>
  </si>
  <si>
    <t>RISCO ( R )</t>
  </si>
  <si>
    <t>MODALIDADE</t>
  </si>
  <si>
    <t>REGIME DE EXECUÇÃO</t>
  </si>
  <si>
    <t>CIDADE</t>
  </si>
  <si>
    <t>UF</t>
  </si>
  <si>
    <t>DESPESAS FINANCEIRAS (DF)</t>
  </si>
  <si>
    <t>DATA BASE DO ORÇAMENTO</t>
  </si>
  <si>
    <t>DESONERAÇÃO</t>
  </si>
  <si>
    <t>BDI 1</t>
  </si>
  <si>
    <t>BDI 2</t>
  </si>
  <si>
    <t>ADMINISTRAÇÃO CENTRAL (AC)</t>
  </si>
  <si>
    <t>LUCRO (L)</t>
  </si>
  <si>
    <t>TRIBUTOS (T)</t>
  </si>
  <si>
    <t>LOTE</t>
  </si>
  <si>
    <t>ITEM</t>
  </si>
  <si>
    <t>CÓDIGO</t>
  </si>
  <si>
    <t>REFERÊNCIA</t>
  </si>
  <si>
    <t>DESCRIÇÃO DOS SERVIÇOS</t>
  </si>
  <si>
    <t>UNIDADE</t>
  </si>
  <si>
    <t>QUANTIDADE</t>
  </si>
  <si>
    <t>BDI</t>
  </si>
  <si>
    <t>FÓRMULA ADOTADA:</t>
  </si>
  <si>
    <t>TOTAL GERAL</t>
  </si>
  <si>
    <t>ÓRGÃO</t>
  </si>
  <si>
    <t>BDI PROPOSTO:</t>
  </si>
  <si>
    <t>PREÇO TOTAL</t>
  </si>
  <si>
    <t>CUSTO UNITÁRIO (SEM BDI)</t>
  </si>
  <si>
    <t>TIPO DE VALOR</t>
  </si>
  <si>
    <t>VALOR UNITÁRIO (R$)</t>
  </si>
  <si>
    <t>ENCARGOS SOCIAIS - HORISTAS (%)</t>
  </si>
  <si>
    <t>ENCARGOS SOCIAIS - MENSALISTAS (%)</t>
  </si>
  <si>
    <t>PREENCHIMENTO OBRIGATÓRIO</t>
  </si>
  <si>
    <t>PREENCHIIMENTO FACULTATIVO</t>
  </si>
  <si>
    <t>PREÇO UNITÁRIO (COM BDI)</t>
  </si>
  <si>
    <t>CUSTO (SEM BDI)</t>
  </si>
  <si>
    <t>DATA</t>
  </si>
  <si>
    <t>SERVIÇOS PRELIMINARES</t>
  </si>
  <si>
    <t>1.1</t>
  </si>
  <si>
    <t>SETOP</t>
  </si>
  <si>
    <t>SINAPI</t>
  </si>
  <si>
    <t>M</t>
  </si>
  <si>
    <t>M3</t>
  </si>
  <si>
    <t>M2</t>
  </si>
  <si>
    <t>Sim</t>
  </si>
  <si>
    <t>MG</t>
  </si>
  <si>
    <t>(1 + (AC + S + G + R)) x (1 + DF) x (1 + L)
(1 - (I + CPRB))</t>
  </si>
  <si>
    <t>1</t>
  </si>
  <si>
    <t>un</t>
  </si>
  <si>
    <t>LIMPEZA DE TERRENO, INCLUSIVE CAPINA, RASTELAMENTO COM AFASTAMENTO ATÉ VINTE (20) METROS E QUEIMA CONTROLADA</t>
  </si>
  <si>
    <t>ED-50703</t>
  </si>
  <si>
    <t>SUDECAP</t>
  </si>
  <si>
    <t>COTAÇÃO</t>
  </si>
  <si>
    <t>COT-001</t>
  </si>
  <si>
    <t>GL</t>
  </si>
  <si>
    <t>CONSTRUÇÃO DO PÓRTICO DE ENTRADA DO MUNICÍPIO DE JURAMENTO-MG.</t>
  </si>
  <si>
    <t>1.1.1</t>
  </si>
  <si>
    <t>1.1.2</t>
  </si>
  <si>
    <t>1.1.3</t>
  </si>
  <si>
    <t>1.1.4</t>
  </si>
  <si>
    <t>1.2</t>
  </si>
  <si>
    <t>1.2.1</t>
  </si>
  <si>
    <t>1.2.2</t>
  </si>
  <si>
    <t>1.2.3</t>
  </si>
  <si>
    <t>1.2.4</t>
  </si>
  <si>
    <t>1.2.5</t>
  </si>
  <si>
    <t>1.2.6</t>
  </si>
  <si>
    <t>1.2.7</t>
  </si>
  <si>
    <t>1.3</t>
  </si>
  <si>
    <t>1.3.1</t>
  </si>
  <si>
    <t>1.3.2</t>
  </si>
  <si>
    <t>1.3.3</t>
  </si>
  <si>
    <t>1.3.4</t>
  </si>
  <si>
    <t>1.4</t>
  </si>
  <si>
    <t>1.4.1</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</si>
  <si>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</si>
  <si>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</si>
  <si>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m2</t>
  </si>
  <si>
    <t>m3</t>
  </si>
  <si>
    <t>PR</t>
  </si>
  <si>
    <t>01.17.01</t>
  </si>
  <si>
    <t>101616</t>
  </si>
  <si>
    <t>94962</t>
  </si>
  <si>
    <t>ED-49805</t>
  </si>
  <si>
    <t>GABARITO</t>
  </si>
  <si>
    <t>PREPARO DE FUNDO DE VALA COM LARGURA MENOR QUE 1,5 M (ACERTO DO SOLO NATURAL). AF_08/2020</t>
  </si>
  <si>
    <t>CONCRETO MAGRO PARA LASTRO, TRAÇO 1:4,5:4,5 (EM MASSA SECA DE CIMENTO/ AREIA MÉDIA/ BRITA 1) - PREPARO MECÂNICO COM BETONEIRA 400 L. AF_05/2021</t>
  </si>
  <si>
    <t>FORNECIMENTO DE CONCRETO ESTRUTURAL, USINADO BOMBEADO, COM FCK 25MPA, INCLUSIVE LANÇAMENTO, ADENSAMENTO E ACABAMENTO (FUNDAÇÃO)</t>
  </si>
  <si>
    <t>1.1.5</t>
  </si>
  <si>
    <t>1.1.6</t>
  </si>
  <si>
    <t>1.1.7</t>
  </si>
  <si>
    <t>1.2.8</t>
  </si>
  <si>
    <t>1.2.9</t>
  </si>
  <si>
    <t>CO-28390</t>
  </si>
  <si>
    <t>CO-28389</t>
  </si>
  <si>
    <t>CO-27427</t>
  </si>
  <si>
    <t>COPASA</t>
  </si>
  <si>
    <t>MOBILIZAÇÃO E DESMOBILIZAÇÃO DE EQUIPAMENTO DE SONDAGEM A PERCUSSÃO COM ENSAIO DE PENETRAÇÃO PADRÃO (SPT) - (CUSTO FIXO)</t>
  </si>
  <si>
    <t>MOBILIZAÇÃO E DESMOBILIZAÇÃO DE EQUIPAMENTO DE SONDAGEM A PERCUSSÃO COM ENSAIO DE PENETRAÇÃO PADRÃO (SPT) - (CUSTO VARIÁVEL), EXCLUSIVE CUSTO FIXO</t>
  </si>
  <si>
    <t>PROJETO EXECUTIVO DE ESTRUTURA DE CONCRETO</t>
  </si>
  <si>
    <t>UN</t>
  </si>
  <si>
    <t>km</t>
  </si>
  <si>
    <t>FORNECIMENTO E INSTALAÇÃO DE REVESTIMENTO EM ACM, CONFORME ESPECIFICAÇÕES DO PROJETO ARQUITETONICO, INCLUSIVE LETREIRO EM CAIXA</t>
  </si>
  <si>
    <t>1.3.5</t>
  </si>
  <si>
    <t>1.3.6</t>
  </si>
  <si>
    <t>1.3.7</t>
  </si>
  <si>
    <t>1.3.8</t>
  </si>
  <si>
    <t>1.3.9</t>
  </si>
  <si>
    <t>1.3.10</t>
  </si>
  <si>
    <t>1.3.11</t>
  </si>
  <si>
    <t>1.3.12</t>
  </si>
  <si>
    <t>1.3.13</t>
  </si>
  <si>
    <t>1.3.14</t>
  </si>
  <si>
    <t>1.3.15</t>
  </si>
  <si>
    <t>1.3.16</t>
  </si>
  <si>
    <t>1.3.17</t>
  </si>
  <si>
    <t>1.3.18</t>
  </si>
  <si>
    <t>1.4.2</t>
  </si>
  <si>
    <t>1.4.3</t>
  </si>
  <si>
    <t>1.4.4</t>
  </si>
  <si>
    <t>ED-50699</t>
  </si>
  <si>
    <t>CORTE DE ÁRVORE COM MOTOSSERRA, DIÂMETRO DO TRONCO ACIMA DE TRINTA (30) CENTÍMETROS ATÉ CINQUENTA (50) CENTÍMETROS, EXCLUSIVE DESTOCAMENTO E AFASTAMENTO</t>
  </si>
  <si>
    <t>98526</t>
  </si>
  <si>
    <t>REMOÇÃO DE RAÍZES REMANESCENTES DE TRONCO DE ÁRVORE COM DIÂMETRO MAIOR OU IGUAL A 0,20 M E MENOR QUE 0,40 M. AF_03/2024</t>
  </si>
  <si>
    <t>65001216</t>
  </si>
  <si>
    <t>SONDAGEM MISTA (SPT + ROTATIVA) - INSTALACAO POR FURO</t>
  </si>
  <si>
    <t>1.1.8</t>
  </si>
  <si>
    <t>ED-50274</t>
  </si>
  <si>
    <t>LOCAÇÃO TOPOGRÁFICA PARA ATÉ VINTE (20) PONTOS REFERENCIAIS, INCLUSIVE ESTACA (PIQUETE) DE MARCAÇÃO</t>
  </si>
  <si>
    <t>PROPRIO</t>
  </si>
  <si>
    <t>COMP-001</t>
  </si>
  <si>
    <t>ESTACA ESCAVADA MECANICAMENTE, SEM FLUIDO ESTABILIZANTE, COM 30CM DE DIÂMETRO, CONCRETO LANÇADO POR CAMINHÃO BETONEIRA (EXCLUSIVE MOBILIZAÇÃO E DESMOBILIZAÇÃO).</t>
  </si>
  <si>
    <t>ED-29549</t>
  </si>
  <si>
    <t>CORTE, DOBRA E MONTAGEM DE AÇO CA-50, DIÂMETRO 6,3MM, INCLUSIVE ESPAÇADOR</t>
  </si>
  <si>
    <t>Kg</t>
  </si>
  <si>
    <t>ED-29551</t>
  </si>
  <si>
    <t>CORTE, DOBRA E MONTAGEM DE AÇO CA-50, DIÂMETRO 10MM, INCLUSIVE ESPAÇADOR</t>
  </si>
  <si>
    <t>ED-29552</t>
  </si>
  <si>
    <t>CORTE, DOBRA E MONTAGEM DE AÇO CA-50, DIÂMETRO 12,5MM, INCLUSIVE ESPAÇADOR</t>
  </si>
  <si>
    <t>95601</t>
  </si>
  <si>
    <t>ARRASAMENTO MECANICO DE ESTACA DE CONCRETO ARMADO, DIAMETROS DE ATÉ 40 CM. AF_05/2021</t>
  </si>
  <si>
    <t>95565</t>
  </si>
  <si>
    <t>TUBO DE CONCRETO PARA REDES COLETORAS DE ÁGUAS PLUVIAIS, DIÂMETRO DE 300MM, JUNTA RÍGIDA, INSTALADO EM LOCAL COM BAIXO NÍVEL DE INTERFERÊNCIAS - FORNECIMENTO E ASSENTAMENTO. AF_03/2024</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</si>
  <si>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</si>
  <si>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</si>
  <si>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</si>
  <si>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</si>
  <si>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ED-51107</t>
  </si>
  <si>
    <t>ESCAVAÇÃO MANUAL DE VALA COM PROFUNDIDADE MENOR OU IGUAL A 1,5M, INCLUSIVE DESCARGA LATERAL</t>
  </si>
  <si>
    <t>ED-29548</t>
  </si>
  <si>
    <t>CORTE, DOBRA E MONTAGEM DE AÇO CA-60, DIÂMETRO 5MM, INCLUSIVE ESPAÇADOR</t>
  </si>
  <si>
    <t>ED-29550</t>
  </si>
  <si>
    <t>CORTE, DOBRA E MONTAGEM DE AÇO CA-50, DIÂMETRO 8MM, INCLUSIVE ESPAÇADOR</t>
  </si>
  <si>
    <t>ED-49647</t>
  </si>
  <si>
    <t>FÔRMA E DESFORMA DE COMPENSADO PLASTIFICADO, ESP. 12MM, REAPROVEITAMENTO (5X), EXCLUSIVE ESCORAMENTO</t>
  </si>
  <si>
    <t>ED-48213</t>
  </si>
  <si>
    <t>ALVENARIA DE BLOCO DE CONCRETO CHEIO COM ARMAÇÃO, EM CONCRETO COM FCK 15MPA , ESP. 14CM, PARA REVESTIMENTO, INCLUSIVE ARGAMASSA PARA ASSENTAMENTO (DETALHE D - CADERNO SEDS)</t>
  </si>
  <si>
    <t>98557</t>
  </si>
  <si>
    <t>IMPERMEABILIZAÇÃO DE SUPERFÍCIE COM EMULSÃO ASFÁLTICA, 2 DEMÃOS. AF_09/2023</t>
  </si>
  <si>
    <t>102725</t>
  </si>
  <si>
    <t>DRENO BARBACÃ, DN 75 MM, COM MATERIAL DRENANTE. AF_07/2021</t>
  </si>
  <si>
    <t>93382</t>
  </si>
  <si>
    <t>REATERRO MANUAL DE VALAS, COM COMPACTADOR DE SOLOS DE PERCUSSÃO. AF_08/2023</t>
  </si>
  <si>
    <t>94991</t>
  </si>
  <si>
    <t>EXECUÇÃO DE PASSEIO (CALÇADA) OU PISO DE CONCRETO COM CONCRETO MOLDADO IN LOCO, USINADO C20, ACABAMENTO CONVENCIONAL, NÃO ARMADO. AF_08/2022</t>
  </si>
  <si>
    <t>ED-50727</t>
  </si>
  <si>
    <t>CHAPISCO COM ARGAMASSA, TRAÇO 1:3 (CIMENTO E AREIA), ESP. 5MM, APLICADO EM ALVENARIA/ESTRUTURA DE CONCRETO COM COLHER, INCLUSIVE ARGAMASSA COM PREPARO MECANIZADO</t>
  </si>
  <si>
    <t>ED-50759</t>
  </si>
  <si>
    <t>REBOCO COM ARGAMASSA, TRAÇO 1:7 (CIMENTO E AREIA), ESP. 20MM, APLICAÇÃO MANUAL, INCLUSIVE ARGAMASSA COM PREPARO MECANIZADO, EXCLUSIVE CHAPISCO</t>
  </si>
  <si>
    <t>88316</t>
  </si>
  <si>
    <t>SERVENTE COM ENCARGOS COMPLEMENTARES</t>
  </si>
  <si>
    <t>H</t>
  </si>
  <si>
    <t>00013244</t>
  </si>
  <si>
    <t>CONE DE SINALIZACAO EM PVC RIGIDO COM FAIXA REFLETIVA, H = 70 / 76 CM</t>
  </si>
  <si>
    <t>SICRO NOVO</t>
  </si>
  <si>
    <t>5212560</t>
  </si>
  <si>
    <t>Placa de advertência para sinalização de obras montada em suporte metálico móvel, lado 1,00 m - utilização de 600 ciclos - fornecimento, 01 implantação e 01 retirada diária</t>
  </si>
  <si>
    <t>un.dia</t>
  </si>
  <si>
    <t>Barreira de sinalização tipo I de direcionamento ou bloqueio - utilização de 150 ciclos - fornecimento, 01 implantação e 01 retirada diária</t>
  </si>
  <si>
    <t>1.5.1</t>
  </si>
  <si>
    <t>COMP-002</t>
  </si>
  <si>
    <t>FORNECIMENTO DE ESTRUTURA METÁLICA EM PERFIL LAMINADO, INCLUSIVE FABRICAÇÃO, TRANSPORTE, MONTAGEM E APLICAÇÃO DE FUNDO PREPARADOR ANTICORROSIVO EM SUPERFÍCIE METÁLICA, UMA (1) DEMÃO</t>
  </si>
  <si>
    <t>1.6.1</t>
  </si>
  <si>
    <t>CONSTRUÇÃO DE PÓRTICO ENTRADA</t>
  </si>
  <si>
    <t>INFRAESTRUTURA - ESTACAS</t>
  </si>
  <si>
    <t>INFRAESTRUTURA - BLOCOS E ARRIMO</t>
  </si>
  <si>
    <t>SINALIZAÇÃO TEMPORÁRIA</t>
  </si>
  <si>
    <t>SURPERESTRUTURA - METÁLICA</t>
  </si>
  <si>
    <t>1.5</t>
  </si>
  <si>
    <t>ACABAMENTO</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</si>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</sst>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_-&quot;R$&quot;* #,##0.00_-;\-&quot;R$&quot;* #,##0.00_-;_-&quot;R$&quot;* &quot;-&quot;??_-;_-@_-"/>
    <numFmt numFmtId="165" formatCode="#,##0.0000"/>
    <numFmt numFmtId="166" formatCode="_-&quot;R$&quot;\ * #,##0.0000_-;\-&quot;R$&quot;\ * #,##0.0000_-;_-&quot;R$&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b/>
      <sz val="14"/>
      <color theme="1"/>
      <name val="Calibri"/>
      <family val="2"/>
      <scheme val="minor"/>
    </font>
    <font>
      <b/>
      <sz val="9"/>
      <color indexed="81"/>
      <name val="Segoe UI"/>
      <family val="2"/>
    </font>
    <font>
      <sz val="9"/>
      <color indexed="81"/>
      <name val="Segoe UI"/>
      <family val="2"/>
    </font>
    <font>
      <sz val="10"/>
      <color theme="1"/>
      <name val="Calibri"/>
      <family val="2"/>
      <scheme val="minor"/>
    </font>
    <font>
      <sz val="11"/>
      <color rgb="FF00B0F0"/>
      <name val="Calibri"/>
      <family val="2"/>
      <scheme val="minor"/>
    </font>
    <font>
      <b/>
      <sz val="14"/>
      <color theme="8" tint="-0.249977111117893"/>
      <name val="Calibri"/>
      <family val="2"/>
      <scheme val="minor"/>
    </font>
    <font>
      <sz val="8"/>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96"/>
        <bgColor indexed="64"/>
      </patternFill>
    </fill>
    <fill>
      <patternFill patternType="solid">
        <fgColor theme="3" tint="0.39997558519241921"/>
        <bgColor indexed="64"/>
      </patternFill>
    </fill>
  </fills>
  <borders count="47">
    <border>
      <left/>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style="thick">
        <color auto="1"/>
      </left>
      <right/>
      <top/>
      <bottom style="thick">
        <color auto="1"/>
      </bottom>
      <diagonal/>
    </border>
    <border>
      <left/>
      <right/>
      <top/>
      <bottom style="thick">
        <color auto="1"/>
      </bottom>
      <diagonal/>
    </border>
    <border>
      <left style="medium">
        <color auto="1"/>
      </left>
      <right/>
      <top/>
      <bottom style="thick">
        <color auto="1"/>
      </bottom>
      <diagonal/>
    </border>
    <border>
      <left/>
      <right style="medium">
        <color auto="1"/>
      </right>
      <top/>
      <bottom style="thick">
        <color auto="1"/>
      </bottom>
      <diagonal/>
    </border>
    <border>
      <left style="medium">
        <color auto="1"/>
      </left>
      <right/>
      <top style="thin">
        <color auto="1"/>
      </top>
      <bottom style="thick">
        <color auto="1"/>
      </bottom>
      <diagonal/>
    </border>
    <border>
      <left/>
      <right style="thick">
        <color auto="1"/>
      </right>
      <top/>
      <bottom style="thick">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medium">
        <color auto="1"/>
      </left>
      <right/>
      <top/>
      <bottom style="thin">
        <color auto="1"/>
      </bottom>
      <diagonal/>
    </border>
    <border>
      <left style="medium">
        <color indexed="64"/>
      </left>
      <right style="medium">
        <color indexed="64"/>
      </right>
      <top style="medium">
        <color indexed="64"/>
      </top>
      <bottom/>
      <diagonal/>
    </border>
    <border>
      <left/>
      <right style="thick">
        <color auto="1"/>
      </right>
      <top style="medium">
        <color auto="1"/>
      </top>
      <bottom/>
      <diagonal/>
    </border>
    <border>
      <left style="medium">
        <color auto="1"/>
      </left>
      <right style="medium">
        <color auto="1"/>
      </right>
      <top/>
      <bottom style="thick">
        <color auto="1"/>
      </bottom>
      <diagonal/>
    </border>
    <border>
      <left/>
      <right style="medium">
        <color auto="1"/>
      </right>
      <top style="thin">
        <color auto="1"/>
      </top>
      <bottom style="thick">
        <color auto="1"/>
      </bottom>
      <diagonal/>
    </border>
    <border>
      <left style="double">
        <color auto="1"/>
      </left>
      <right style="double">
        <color auto="1"/>
      </right>
      <top/>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0" fillId="2" borderId="0" xfId="0" applyFill="1"/>
    <xf numFmtId="9" fontId="0" fillId="2" borderId="0" xfId="1" applyFont="1" applyFill="1" applyAlignment="1"/>
    <xf numFmtId="9" fontId="0" fillId="0" borderId="0" xfId="1" applyFont="1" applyFill="1" applyAlignment="1"/>
    <xf numFmtId="0" fontId="2" fillId="2" borderId="6" xfId="0" applyFont="1" applyFill="1" applyBorder="1" applyAlignment="1">
      <alignment horizontal="left" vertical="center"/>
    </xf>
    <xf numFmtId="4" fontId="0" fillId="3" borderId="26" xfId="2" applyNumberFormat="1" applyFont="1" applyFill="1" applyBorder="1" applyAlignment="1">
      <alignment horizontal="right" vertical="center"/>
    </xf>
    <xf numFmtId="4" fontId="0" fillId="3" borderId="29" xfId="2" applyNumberFormat="1" applyFont="1" applyFill="1" applyBorder="1" applyAlignment="1">
      <alignment horizontal="right" vertical="center"/>
    </xf>
    <xf numFmtId="44" fontId="2" fillId="4" borderId="25" xfId="3" applyFont="1" applyFill="1" applyBorder="1" applyAlignment="1">
      <alignment horizontal="right" vertical="center"/>
    </xf>
    <xf numFmtId="4" fontId="0" fillId="3" borderId="35" xfId="2" applyNumberFormat="1" applyFont="1" applyFill="1" applyBorder="1" applyAlignment="1">
      <alignment horizontal="right" vertical="center"/>
    </xf>
    <xf numFmtId="4" fontId="0" fillId="3" borderId="33" xfId="2" applyNumberFormat="1" applyFont="1" applyFill="1" applyBorder="1" applyAlignment="1">
      <alignment horizontal="right" vertical="center"/>
    </xf>
    <xf numFmtId="0" fontId="2" fillId="0" borderId="39" xfId="0" applyFont="1" applyBorder="1" applyAlignment="1">
      <alignment horizontal="center" vertical="center"/>
    </xf>
    <xf numFmtId="0" fontId="2" fillId="2" borderId="9"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20" xfId="0" applyFont="1" applyFill="1" applyBorder="1" applyAlignment="1">
      <alignment horizontal="left" vertical="center" wrapText="1"/>
    </xf>
    <xf numFmtId="0" fontId="2" fillId="5" borderId="25" xfId="0" applyFont="1" applyFill="1" applyBorder="1" applyAlignment="1">
      <alignment horizontal="center" vertical="center" wrapText="1"/>
    </xf>
    <xf numFmtId="0" fontId="2" fillId="5" borderId="9" xfId="0" applyFont="1" applyFill="1" applyBorder="1" applyAlignment="1">
      <alignment horizontal="center" vertical="center" wrapText="1"/>
    </xf>
    <xf numFmtId="14" fontId="0" fillId="6" borderId="10" xfId="0" applyNumberFormat="1" applyFill="1" applyBorder="1" applyAlignment="1">
      <alignment horizontal="center" vertical="center"/>
    </xf>
    <xf numFmtId="49" fontId="0" fillId="6" borderId="10" xfId="0" applyNumberFormat="1" applyFill="1" applyBorder="1" applyAlignment="1">
      <alignment horizontal="center" vertical="center"/>
    </xf>
    <xf numFmtId="49" fontId="0" fillId="6" borderId="7" xfId="0" applyNumberFormat="1" applyFill="1" applyBorder="1" applyAlignment="1">
      <alignment vertical="center"/>
    </xf>
    <xf numFmtId="9" fontId="0" fillId="6" borderId="34" xfId="0" applyNumberFormat="1" applyFill="1" applyBorder="1" applyAlignment="1">
      <alignment horizontal="center" vertical="center"/>
    </xf>
    <xf numFmtId="9" fontId="0" fillId="6" borderId="42" xfId="0" applyNumberFormat="1" applyFill="1" applyBorder="1" applyAlignment="1">
      <alignment horizontal="center" vertical="center"/>
    </xf>
    <xf numFmtId="10" fontId="0" fillId="6" borderId="10" xfId="1" applyNumberFormat="1" applyFont="1" applyFill="1" applyBorder="1" applyAlignment="1">
      <alignment horizontal="center" vertical="center"/>
    </xf>
    <xf numFmtId="10" fontId="0" fillId="6" borderId="24" xfId="1" applyNumberFormat="1" applyFont="1" applyFill="1" applyBorder="1" applyAlignment="1">
      <alignment horizontal="center" vertical="center"/>
    </xf>
    <xf numFmtId="0" fontId="2" fillId="0" borderId="0" xfId="0" applyFont="1" applyAlignment="1">
      <alignment vertical="top" wrapText="1"/>
    </xf>
    <xf numFmtId="0" fontId="2" fillId="7" borderId="41" xfId="0" applyFont="1" applyFill="1" applyBorder="1" applyAlignment="1">
      <alignment horizontal="center" vertical="center"/>
    </xf>
    <xf numFmtId="49" fontId="0" fillId="7" borderId="35" xfId="0" applyNumberFormat="1" applyFill="1" applyBorder="1" applyAlignment="1">
      <alignment horizontal="center" vertical="center"/>
    </xf>
    <xf numFmtId="49" fontId="0" fillId="7" borderId="27" xfId="0" applyNumberFormat="1" applyFill="1" applyBorder="1" applyAlignment="1">
      <alignment horizontal="center" vertical="center"/>
    </xf>
    <xf numFmtId="165" fontId="0" fillId="7" borderId="35" xfId="0" applyNumberFormat="1" applyFill="1" applyBorder="1" applyAlignment="1">
      <alignment horizontal="right" vertical="center"/>
    </xf>
    <xf numFmtId="165" fontId="0" fillId="7" borderId="28" xfId="2" applyNumberFormat="1" applyFont="1" applyFill="1" applyBorder="1" applyAlignment="1">
      <alignment horizontal="right" vertical="center"/>
    </xf>
    <xf numFmtId="10" fontId="0" fillId="7" borderId="27" xfId="1" applyNumberFormat="1" applyFont="1" applyFill="1" applyBorder="1" applyAlignment="1">
      <alignment horizontal="right" vertical="center"/>
    </xf>
    <xf numFmtId="49" fontId="0" fillId="7" borderId="33" xfId="0" applyNumberFormat="1" applyFill="1" applyBorder="1" applyAlignment="1">
      <alignment horizontal="center" vertical="center"/>
    </xf>
    <xf numFmtId="0" fontId="0" fillId="7" borderId="25" xfId="0" applyFill="1" applyBorder="1" applyAlignment="1">
      <alignment horizontal="center"/>
    </xf>
    <xf numFmtId="0" fontId="9" fillId="0" borderId="0" xfId="0" applyFont="1"/>
    <xf numFmtId="166" fontId="0" fillId="0" borderId="0" xfId="0" applyNumberFormat="1"/>
    <xf numFmtId="49" fontId="0" fillId="7" borderId="7" xfId="0" applyNumberFormat="1" applyFill="1" applyBorder="1" applyAlignment="1">
      <alignment horizontal="left" vertical="center"/>
    </xf>
    <xf numFmtId="49" fontId="0" fillId="7" borderId="3" xfId="0" applyNumberFormat="1" applyFill="1" applyBorder="1" applyAlignment="1">
      <alignment horizontal="center" vertical="center"/>
    </xf>
    <xf numFmtId="49" fontId="0" fillId="7" borderId="5" xfId="0" applyNumberFormat="1" applyFill="1" applyBorder="1" applyAlignment="1">
      <alignment horizontal="center" vertical="center"/>
    </xf>
    <xf numFmtId="49" fontId="0" fillId="7" borderId="10" xfId="0" applyNumberFormat="1" applyFill="1" applyBorder="1" applyAlignment="1">
      <alignment horizontal="center" vertical="center"/>
    </xf>
    <xf numFmtId="10" fontId="10" fillId="4" borderId="32" xfId="1" applyNumberFormat="1" applyFont="1" applyFill="1" applyBorder="1" applyAlignment="1">
      <alignment horizontal="center"/>
    </xf>
    <xf numFmtId="49" fontId="0" fillId="7" borderId="35" xfId="0" applyNumberFormat="1" applyFill="1" applyBorder="1" applyAlignment="1">
      <alignment horizontal="center" vertical="center" wrapText="1"/>
    </xf>
    <xf numFmtId="49" fontId="0" fillId="7" borderId="35" xfId="0" applyNumberFormat="1" applyFill="1" applyBorder="1" applyAlignment="1">
      <alignment horizontal="left" vertical="center" wrapText="1"/>
    </xf>
    <xf numFmtId="0" fontId="2" fillId="8" borderId="38" xfId="0" applyFont="1" applyFill="1" applyBorder="1" applyAlignment="1">
      <alignment horizontal="center" vertical="center"/>
    </xf>
    <xf numFmtId="4" fontId="0" fillId="0" borderId="0" xfId="0" applyNumberFormat="1"/>
    <xf numFmtId="49" fontId="0" fillId="4" borderId="35" xfId="0" applyNumberFormat="1" applyFill="1" applyBorder="1" applyAlignment="1">
      <alignment horizontal="center" vertical="center"/>
    </xf>
    <xf numFmtId="49" fontId="0" fillId="4" borderId="35" xfId="0" applyNumberFormat="1" applyFill="1" applyBorder="1" applyAlignment="1">
      <alignment vertical="center"/>
    </xf>
    <xf numFmtId="49" fontId="0" fillId="4" borderId="45" xfId="0" applyNumberFormat="1" applyFill="1" applyBorder="1" applyAlignment="1">
      <alignment vertical="center"/>
    </xf>
    <xf numFmtId="49" fontId="0" fillId="4" borderId="46" xfId="0" applyNumberFormat="1" applyFill="1" applyBorder="1" applyAlignment="1">
      <alignment vertical="center"/>
    </xf>
    <xf numFmtId="0" fontId="2" fillId="8" borderId="44" xfId="0" applyFont="1" applyFill="1" applyBorder="1" applyAlignment="1">
      <alignment vertical="center"/>
    </xf>
    <xf numFmtId="0" fontId="2" fillId="8" borderId="34" xfId="0" applyFont="1" applyFill="1" applyBorder="1" applyAlignment="1">
      <alignment vertical="center"/>
    </xf>
    <xf numFmtId="0" fontId="12" fillId="8" borderId="15" xfId="0" applyFont="1" applyFill="1" applyBorder="1" applyAlignment="1">
      <alignment vertical="center"/>
    </xf>
    <xf numFmtId="49" fontId="13" fillId="4" borderId="35" xfId="0" applyNumberFormat="1" applyFont="1" applyFill="1" applyBorder="1" applyAlignment="1">
      <alignment vertical="center"/>
    </xf>
    <xf numFmtId="0" fontId="3" fillId="5" borderId="36"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37"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8" xfId="0" applyFont="1" applyFill="1" applyBorder="1" applyAlignment="1">
      <alignment horizontal="left" vertical="center"/>
    </xf>
    <xf numFmtId="10" fontId="0" fillId="3" borderId="14" xfId="1" applyNumberFormat="1" applyFont="1" applyFill="1" applyBorder="1" applyAlignment="1">
      <alignment horizontal="center" vertical="center"/>
    </xf>
    <xf numFmtId="10" fontId="0" fillId="3" borderId="19" xfId="1" applyNumberFormat="1" applyFont="1" applyFill="1" applyBorder="1" applyAlignment="1">
      <alignment horizontal="center" vertical="center"/>
    </xf>
    <xf numFmtId="10" fontId="0" fillId="6" borderId="40" xfId="1" applyNumberFormat="1" applyFont="1" applyFill="1" applyBorder="1" applyAlignment="1">
      <alignment horizontal="center" vertical="center"/>
    </xf>
    <xf numFmtId="10" fontId="0" fillId="6" borderId="21" xfId="1"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0" fillId="7" borderId="7" xfId="0" applyNumberFormat="1" applyFill="1" applyBorder="1" applyAlignment="1">
      <alignment horizontal="left" vertical="center"/>
    </xf>
    <xf numFmtId="49" fontId="0" fillId="7" borderId="8" xfId="0" applyNumberFormat="1" applyFill="1" applyBorder="1" applyAlignment="1">
      <alignment horizontal="left"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2" fillId="2" borderId="11" xfId="0" applyFont="1" applyFill="1" applyBorder="1" applyAlignment="1">
      <alignment horizontal="left" vertical="center" wrapText="1"/>
    </xf>
    <xf numFmtId="0" fontId="2" fillId="2" borderId="16" xfId="0" applyFont="1" applyFill="1" applyBorder="1" applyAlignment="1">
      <alignment horizontal="left" vertical="center" wrapText="1"/>
    </xf>
    <xf numFmtId="14" fontId="2" fillId="7" borderId="12" xfId="0" applyNumberFormat="1" applyFont="1" applyFill="1" applyBorder="1" applyAlignment="1">
      <alignment horizontal="center" vertical="center"/>
    </xf>
    <xf numFmtId="14" fontId="2" fillId="7" borderId="17" xfId="0" applyNumberFormat="1" applyFont="1" applyFill="1" applyBorder="1" applyAlignment="1">
      <alignment horizontal="center" vertical="center"/>
    </xf>
    <xf numFmtId="49" fontId="0" fillId="7" borderId="7" xfId="0" applyNumberFormat="1" applyFill="1" applyBorder="1" applyAlignment="1">
      <alignment horizontal="center" vertical="center"/>
    </xf>
    <xf numFmtId="49" fontId="0" fillId="7" borderId="8" xfId="0" applyNumberFormat="1" applyFill="1" applyBorder="1" applyAlignment="1">
      <alignment horizontal="center" vertical="center"/>
    </xf>
    <xf numFmtId="0" fontId="8" fillId="7" borderId="30" xfId="0" applyFont="1" applyFill="1" applyBorder="1" applyAlignment="1">
      <alignment horizontal="center"/>
    </xf>
    <xf numFmtId="0" fontId="8" fillId="7" borderId="32" xfId="0" applyFont="1" applyFill="1" applyBorder="1" applyAlignment="1">
      <alignment horizontal="center"/>
    </xf>
    <xf numFmtId="0" fontId="8" fillId="3" borderId="30" xfId="0" applyFont="1" applyFill="1" applyBorder="1" applyAlignment="1">
      <alignment horizontal="center"/>
    </xf>
    <xf numFmtId="0" fontId="8" fillId="3" borderId="32" xfId="0" applyFont="1" applyFill="1" applyBorder="1" applyAlignment="1">
      <alignment horizontal="center"/>
    </xf>
    <xf numFmtId="0" fontId="8" fillId="6" borderId="30" xfId="0" applyFont="1" applyFill="1" applyBorder="1" applyAlignment="1">
      <alignment horizontal="center"/>
    </xf>
    <xf numFmtId="0" fontId="8" fillId="6" borderId="32" xfId="0" applyFont="1" applyFill="1" applyBorder="1" applyAlignment="1">
      <alignment horizont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5" fillId="4" borderId="30" xfId="0" applyFont="1" applyFill="1" applyBorder="1" applyAlignment="1">
      <alignment horizontal="left"/>
    </xf>
    <xf numFmtId="0" fontId="5" fillId="4" borderId="31" xfId="0" applyFont="1" applyFill="1" applyBorder="1" applyAlignment="1">
      <alignment horizontal="left"/>
    </xf>
    <xf numFmtId="0" fontId="0" fillId="0" borderId="22" xfId="0" applyBorder="1" applyAlignment="1">
      <alignment horizontal="center"/>
    </xf>
    <xf numFmtId="0" fontId="0" fillId="0" borderId="23" xfId="0" applyBorder="1" applyAlignment="1">
      <alignment horizontal="center"/>
    </xf>
  </cellXfs>
  <cellStyles count="4">
    <cellStyle name="Moeda" xfId="3" builtinId="4"/>
    <cellStyle name="Moeda 2" xfId="2" xr:uid="{00000000-0005-0000-0000-000001000000}"/>
    <cellStyle name="Normal" xfId="0" builtinId="0"/>
    <cellStyle name="Porcentagem" xfId="1" builtinId="5"/>
  </cellStyles>
  <dxfs count="0"/>
  <tableStyles count="0" defaultTableStyle="TableStyleMedium2" defaultPivotStyle="PivotStyleLight16"/>
  <colors>
    <mruColors>
      <color rgb="FFFFFF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2"/>
  <sheetViews>
    <sheetView showGridLines="0" tabSelected="1" view="pageBreakPreview" zoomScale="70" zoomScaleNormal="100" zoomScaleSheetLayoutView="70" workbookViewId="0">
      <pane ySplit="14" topLeftCell="A15" activePane="bottomLeft" state="frozen"/>
      <selection pane="bottomLeft" activeCell="K5" sqref="K5"/>
    </sheetView>
  </sheetViews>
  <sheetFormatPr defaultRowHeight="14.4" x14ac:dyDescent="0.3"/>
  <cols>
    <col min="1" max="1" width="2.44140625" customWidth="1"/>
    <col min="2" max="2" width="18.5546875" customWidth="1"/>
    <col min="3" max="3" width="13.6640625" customWidth="1"/>
    <col min="4" max="4" width="21.44140625" customWidth="1"/>
    <col min="5" max="5" width="64.33203125" customWidth="1"/>
    <col min="6" max="6" width="12.88671875" customWidth="1"/>
    <col min="7" max="7" width="14.33203125" customWidth="1"/>
    <col min="8" max="8" width="18.5546875" customWidth="1"/>
    <col min="9" max="9" width="19.109375" customWidth="1"/>
    <col min="10" max="12" width="18.5546875" customWidth="1"/>
    <col min="13" max="13" width="12.109375" customWidth="1"/>
    <col min="14" max="14" width="29.109375" customWidth="1"/>
    <col min="15" max="15" width="8.109375" customWidth="1"/>
    <col min="16" max="16" width="13" customWidth="1"/>
    <col min="17" max="17" width="13.44140625" customWidth="1"/>
    <col min="18" max="18" width="13.6640625" customWidth="1"/>
    <col min="19" max="19" width="14.44140625" customWidth="1"/>
    <col min="20" max="20" width="10.88671875" customWidth="1"/>
    <col min="21" max="21" width="11.5546875" customWidth="1"/>
    <col min="22" max="22" width="14" customWidth="1"/>
    <col min="23" max="23" width="9.109375" customWidth="1"/>
    <col min="25" max="25" width="12.44140625" customWidth="1"/>
  </cols>
  <sheetData>
    <row r="1" spans="1:45" ht="15" thickBot="1" x14ac:dyDescent="0.35">
      <c r="R1" s="1"/>
      <c r="S1" s="1"/>
      <c r="T1" s="1"/>
      <c r="U1" s="1"/>
      <c r="V1" s="1"/>
      <c r="W1" s="1"/>
      <c r="X1" s="1"/>
      <c r="Y1" s="1"/>
      <c r="Z1" s="1"/>
      <c r="AA1" s="1"/>
      <c r="AB1" s="1"/>
      <c r="AC1" s="1"/>
      <c r="AD1" s="1"/>
      <c r="AE1" s="1"/>
      <c r="AF1" s="1"/>
      <c r="AG1" s="1"/>
      <c r="AH1" s="1"/>
      <c r="AI1" s="1"/>
      <c r="AJ1" s="1"/>
      <c r="AK1" s="1"/>
      <c r="AL1" s="1"/>
      <c r="AM1" s="1"/>
      <c r="AN1" s="1"/>
      <c r="AO1" s="1"/>
      <c r="AP1" s="1"/>
      <c r="AQ1" s="1"/>
    </row>
    <row r="2" spans="1:45" ht="22.2" thickTop="1" thickBot="1" x14ac:dyDescent="0.35">
      <c r="B2" s="61" t="s">
        <v>2</v>
      </c>
      <c r="C2" s="62"/>
      <c r="D2" s="62"/>
      <c r="E2" s="62"/>
      <c r="F2" s="63"/>
      <c r="G2" s="13" t="s">
        <v>3</v>
      </c>
      <c r="H2" s="36"/>
      <c r="I2" s="13" t="s">
        <v>4</v>
      </c>
      <c r="J2" s="37"/>
      <c r="K2" s="1"/>
      <c r="W2" s="1"/>
      <c r="X2" s="1"/>
    </row>
    <row r="3" spans="1:45" ht="15" thickBot="1" x14ac:dyDescent="0.35">
      <c r="B3" s="4" t="s">
        <v>31</v>
      </c>
      <c r="C3" s="72"/>
      <c r="D3" s="72"/>
      <c r="E3" s="72"/>
      <c r="F3" s="72"/>
      <c r="G3" s="72"/>
      <c r="H3" s="73"/>
      <c r="I3" s="11" t="s">
        <v>43</v>
      </c>
      <c r="J3" s="17">
        <v>45863</v>
      </c>
      <c r="K3" s="1"/>
      <c r="X3" s="1"/>
    </row>
    <row r="4" spans="1:45" ht="15" thickBot="1" x14ac:dyDescent="0.35">
      <c r="B4" s="4" t="s">
        <v>7</v>
      </c>
      <c r="C4" s="64" t="s">
        <v>62</v>
      </c>
      <c r="D4" s="64"/>
      <c r="E4" s="64"/>
      <c r="F4" s="64"/>
      <c r="G4" s="64"/>
      <c r="H4" s="65"/>
      <c r="I4" s="11" t="s">
        <v>21</v>
      </c>
      <c r="J4" s="18"/>
      <c r="K4" s="1"/>
      <c r="X4" s="1"/>
    </row>
    <row r="5" spans="1:45" ht="15" thickBot="1" x14ac:dyDescent="0.35">
      <c r="B5" s="4" t="s">
        <v>9</v>
      </c>
      <c r="C5" s="19"/>
      <c r="D5" s="11" t="s">
        <v>10</v>
      </c>
      <c r="E5" s="66"/>
      <c r="F5" s="67"/>
      <c r="G5" s="11" t="s">
        <v>11</v>
      </c>
      <c r="H5" s="35"/>
      <c r="I5" s="11" t="s">
        <v>12</v>
      </c>
      <c r="J5" s="38" t="s">
        <v>52</v>
      </c>
    </row>
    <row r="6" spans="1:45" x14ac:dyDescent="0.3">
      <c r="B6" s="68" t="s">
        <v>14</v>
      </c>
      <c r="C6" s="70">
        <v>45839</v>
      </c>
      <c r="D6" s="10" t="s">
        <v>15</v>
      </c>
      <c r="E6" s="12" t="s">
        <v>37</v>
      </c>
      <c r="F6" s="20"/>
      <c r="G6" s="55" t="s">
        <v>16</v>
      </c>
      <c r="H6" s="57">
        <v>0.28289999999999998</v>
      </c>
      <c r="I6" s="55" t="s">
        <v>17</v>
      </c>
      <c r="J6" s="59">
        <v>0.2162</v>
      </c>
    </row>
    <row r="7" spans="1:45" ht="15" thickBot="1" x14ac:dyDescent="0.35">
      <c r="B7" s="69"/>
      <c r="C7" s="71"/>
      <c r="D7" s="25" t="s">
        <v>51</v>
      </c>
      <c r="E7" s="14" t="s">
        <v>38</v>
      </c>
      <c r="F7" s="21"/>
      <c r="G7" s="56"/>
      <c r="H7" s="58"/>
      <c r="I7" s="56"/>
      <c r="J7" s="60"/>
    </row>
    <row r="8" spans="1:45" ht="15.6" thickTop="1" thickBot="1" x14ac:dyDescent="0.35"/>
    <row r="9" spans="1:45" ht="15" customHeight="1" thickTop="1" thickBot="1" x14ac:dyDescent="0.35">
      <c r="B9" s="52" t="s">
        <v>0</v>
      </c>
      <c r="C9" s="74" t="s">
        <v>39</v>
      </c>
      <c r="D9" s="75"/>
    </row>
    <row r="10" spans="1:45" ht="15.75" customHeight="1" thickTop="1" thickBot="1" x14ac:dyDescent="0.35">
      <c r="B10" s="53"/>
      <c r="C10" s="78" t="s">
        <v>40</v>
      </c>
      <c r="D10" s="79"/>
    </row>
    <row r="11" spans="1:45" ht="15.6" thickTop="1" thickBot="1" x14ac:dyDescent="0.35">
      <c r="B11" s="54"/>
      <c r="C11" s="76" t="s">
        <v>1</v>
      </c>
      <c r="D11" s="77"/>
      <c r="K11" s="34"/>
      <c r="AR11" s="2"/>
      <c r="AS11" s="3"/>
    </row>
    <row r="12" spans="1:45" ht="15.6" thickTop="1" thickBot="1" x14ac:dyDescent="0.35">
      <c r="H12" s="15" t="s">
        <v>35</v>
      </c>
      <c r="L12" s="15" t="s">
        <v>30</v>
      </c>
    </row>
    <row r="13" spans="1:45" ht="15" thickBot="1" x14ac:dyDescent="0.35">
      <c r="H13" s="32" t="s">
        <v>42</v>
      </c>
      <c r="L13" s="7">
        <f>SUM(L15:L62)</f>
        <v>294878.79000000004</v>
      </c>
    </row>
    <row r="14" spans="1:45" ht="37.5" customHeight="1" thickBot="1" x14ac:dyDescent="0.35">
      <c r="A14" s="1"/>
      <c r="B14" s="15" t="s">
        <v>22</v>
      </c>
      <c r="C14" s="15" t="s">
        <v>23</v>
      </c>
      <c r="D14" s="15" t="s">
        <v>24</v>
      </c>
      <c r="E14" s="16" t="s">
        <v>25</v>
      </c>
      <c r="F14" s="15" t="s">
        <v>26</v>
      </c>
      <c r="G14" s="15" t="s">
        <v>27</v>
      </c>
      <c r="H14" s="15" t="s">
        <v>36</v>
      </c>
      <c r="I14" s="15" t="s">
        <v>28</v>
      </c>
      <c r="J14" s="15" t="s">
        <v>34</v>
      </c>
      <c r="K14" s="16" t="s">
        <v>41</v>
      </c>
      <c r="L14" s="15" t="s">
        <v>33</v>
      </c>
      <c r="X14" s="24"/>
    </row>
    <row r="15" spans="1:45" ht="15" customHeight="1" x14ac:dyDescent="0.3">
      <c r="A15" s="1"/>
      <c r="B15" s="42" t="s">
        <v>54</v>
      </c>
      <c r="C15" s="50"/>
      <c r="D15" s="48"/>
      <c r="E15" s="48" t="s">
        <v>190</v>
      </c>
      <c r="F15" s="48"/>
      <c r="G15" s="48"/>
      <c r="H15" s="48"/>
      <c r="I15" s="49"/>
      <c r="J15" s="5">
        <f t="shared" ref="J15:J27" si="0">IF(LEFT($H$13,5)="CUSTO",H15,H15/(1+I15))</f>
        <v>0</v>
      </c>
      <c r="K15" s="8">
        <f t="shared" ref="K15" si="1">ROUND(J15*(1+I15),2)</f>
        <v>0</v>
      </c>
      <c r="L15" s="9">
        <f>ROUND(K15*G15,2)</f>
        <v>0</v>
      </c>
    </row>
    <row r="16" spans="1:45" x14ac:dyDescent="0.3">
      <c r="A16" s="1"/>
      <c r="B16" s="44" t="s">
        <v>45</v>
      </c>
      <c r="C16" s="51"/>
      <c r="D16" s="46"/>
      <c r="E16" s="46" t="s">
        <v>44</v>
      </c>
      <c r="F16" s="46"/>
      <c r="G16" s="46"/>
      <c r="H16" s="46"/>
      <c r="I16" s="47"/>
      <c r="J16" s="6">
        <f t="shared" si="0"/>
        <v>0</v>
      </c>
      <c r="K16" s="8">
        <f>ROUND(J16*(1+I16),2)</f>
        <v>0</v>
      </c>
      <c r="L16" s="9">
        <f t="shared" ref="L16:L27" si="2">ROUND(K16*G16,2)</f>
        <v>0</v>
      </c>
    </row>
    <row r="17" spans="1:13" ht="93.6" customHeight="1" x14ac:dyDescent="0.3">
      <c r="A17" s="1"/>
      <c r="B17" s="26" t="s">
        <v>63</v>
      </c>
      <c r="C17" s="40" t="s">
        <v>46</v>
      </c>
      <c r="D17" s="40" t="s">
        <v>82</v>
      </c>
      <c r="E17" s="41" t="s">
        <v>83</v>
      </c>
      <c r="F17" s="27" t="s">
        <v>84</v>
      </c>
      <c r="G17" s="28">
        <v>4.5</v>
      </c>
      <c r="H17" s="29">
        <v>251.17</v>
      </c>
      <c r="I17" s="30">
        <v>0.28289999999999998</v>
      </c>
      <c r="J17" s="6">
        <f t="shared" si="0"/>
        <v>251.17</v>
      </c>
      <c r="K17" s="8">
        <f t="shared" ref="K17:K27" si="3">ROUND(J17*(1+I17),2)</f>
        <v>322.23</v>
      </c>
      <c r="L17" s="9">
        <f t="shared" si="2"/>
        <v>1450.04</v>
      </c>
    </row>
    <row r="18" spans="1:13" ht="43.2" x14ac:dyDescent="0.3">
      <c r="A18" s="1"/>
      <c r="B18" s="26" t="s">
        <v>64</v>
      </c>
      <c r="C18" s="40" t="s">
        <v>46</v>
      </c>
      <c r="D18" s="40" t="s">
        <v>127</v>
      </c>
      <c r="E18" s="41" t="s">
        <v>128</v>
      </c>
      <c r="F18" s="27" t="s">
        <v>55</v>
      </c>
      <c r="G18" s="28">
        <v>1</v>
      </c>
      <c r="H18" s="29">
        <v>97.8</v>
      </c>
      <c r="I18" s="30">
        <v>0.28289999999999998</v>
      </c>
      <c r="J18" s="6">
        <f t="shared" ref="J18" si="4">IF(LEFT($H$13,5)="CUSTO",H18,H18/(1+I18))</f>
        <v>97.8</v>
      </c>
      <c r="K18" s="8">
        <f t="shared" ref="K18" si="5">ROUND(J18*(1+I18),2)</f>
        <v>125.47</v>
      </c>
      <c r="L18" s="9">
        <f t="shared" ref="L18" si="6">ROUND(K18*G18,2)</f>
        <v>125.47</v>
      </c>
    </row>
    <row r="19" spans="1:13" ht="28.8" x14ac:dyDescent="0.3">
      <c r="A19" s="1"/>
      <c r="B19" s="26" t="s">
        <v>65</v>
      </c>
      <c r="C19" s="40" t="s">
        <v>47</v>
      </c>
      <c r="D19" s="40" t="s">
        <v>129</v>
      </c>
      <c r="E19" s="41" t="s">
        <v>130</v>
      </c>
      <c r="F19" s="27" t="s">
        <v>107</v>
      </c>
      <c r="G19" s="28">
        <v>1</v>
      </c>
      <c r="H19" s="29">
        <v>135.57</v>
      </c>
      <c r="I19" s="30">
        <v>0.28289999999999998</v>
      </c>
      <c r="J19" s="6">
        <f t="shared" ref="J19" si="7">IF(LEFT($H$13,5)="CUSTO",H19,H19/(1+I19))</f>
        <v>135.57</v>
      </c>
      <c r="K19" s="8">
        <f t="shared" ref="K19" si="8">ROUND(J19*(1+I19),2)</f>
        <v>173.92</v>
      </c>
      <c r="L19" s="9">
        <f t="shared" ref="L19" si="9">ROUND(K19*G19,2)</f>
        <v>173.92</v>
      </c>
    </row>
    <row r="20" spans="1:13" ht="28.8" x14ac:dyDescent="0.3">
      <c r="A20" s="1"/>
      <c r="B20" s="26" t="s">
        <v>66</v>
      </c>
      <c r="C20" s="40" t="s">
        <v>46</v>
      </c>
      <c r="D20" s="40" t="s">
        <v>57</v>
      </c>
      <c r="E20" s="41" t="s">
        <v>56</v>
      </c>
      <c r="F20" s="27" t="s">
        <v>84</v>
      </c>
      <c r="G20" s="28">
        <v>52.25</v>
      </c>
      <c r="H20" s="29">
        <v>2.48</v>
      </c>
      <c r="I20" s="30">
        <v>0.28289999999999998</v>
      </c>
      <c r="J20" s="6">
        <f t="shared" ref="J20:J22" si="10">IF(LEFT($H$13,5)="CUSTO",H20,H20/(1+I20))</f>
        <v>2.48</v>
      </c>
      <c r="K20" s="8">
        <f t="shared" ref="K20:K22" si="11">ROUND(J20*(1+I20),2)</f>
        <v>3.18</v>
      </c>
      <c r="L20" s="9">
        <f t="shared" ref="L20:L22" si="12">ROUND(K20*G20,2)</f>
        <v>166.16</v>
      </c>
    </row>
    <row r="21" spans="1:13" x14ac:dyDescent="0.3">
      <c r="A21" s="1"/>
      <c r="B21" s="26" t="s">
        <v>95</v>
      </c>
      <c r="C21" s="40" t="s">
        <v>103</v>
      </c>
      <c r="D21" s="40" t="s">
        <v>131</v>
      </c>
      <c r="E21" s="41" t="s">
        <v>132</v>
      </c>
      <c r="F21" s="27" t="s">
        <v>107</v>
      </c>
      <c r="G21" s="28">
        <v>3</v>
      </c>
      <c r="H21" s="29">
        <v>680</v>
      </c>
      <c r="I21" s="30">
        <v>0.28289999999999998</v>
      </c>
      <c r="J21" s="6">
        <f t="shared" si="10"/>
        <v>680</v>
      </c>
      <c r="K21" s="8">
        <f t="shared" si="11"/>
        <v>872.37</v>
      </c>
      <c r="L21" s="9">
        <f t="shared" si="12"/>
        <v>2617.11</v>
      </c>
    </row>
    <row r="22" spans="1:13" ht="28.8" x14ac:dyDescent="0.3">
      <c r="A22" s="1"/>
      <c r="B22" s="26" t="s">
        <v>96</v>
      </c>
      <c r="C22" s="40" t="s">
        <v>46</v>
      </c>
      <c r="D22" s="40" t="s">
        <v>100</v>
      </c>
      <c r="E22" s="41" t="s">
        <v>104</v>
      </c>
      <c r="F22" s="27" t="s">
        <v>55</v>
      </c>
      <c r="G22" s="28">
        <v>1</v>
      </c>
      <c r="H22" s="29">
        <v>915.58</v>
      </c>
      <c r="I22" s="30">
        <v>0.28289999999999998</v>
      </c>
      <c r="J22" s="6">
        <f t="shared" si="10"/>
        <v>915.58</v>
      </c>
      <c r="K22" s="8">
        <f t="shared" si="11"/>
        <v>1174.5999999999999</v>
      </c>
      <c r="L22" s="9">
        <f t="shared" si="12"/>
        <v>1174.5999999999999</v>
      </c>
    </row>
    <row r="23" spans="1:13" ht="43.2" x14ac:dyDescent="0.3">
      <c r="A23" s="1"/>
      <c r="B23" s="26" t="s">
        <v>97</v>
      </c>
      <c r="C23" s="40" t="s">
        <v>46</v>
      </c>
      <c r="D23" s="40" t="s">
        <v>101</v>
      </c>
      <c r="E23" s="41" t="s">
        <v>105</v>
      </c>
      <c r="F23" s="27" t="s">
        <v>108</v>
      </c>
      <c r="G23" s="28">
        <v>39.799999999999997</v>
      </c>
      <c r="H23" s="29">
        <v>2.2400000000000002</v>
      </c>
      <c r="I23" s="30">
        <v>0.28289999999999998</v>
      </c>
      <c r="J23" s="6">
        <f t="shared" ref="J23" si="13">IF(LEFT($H$13,5)="CUSTO",H23,H23/(1+I23))</f>
        <v>2.2400000000000002</v>
      </c>
      <c r="K23" s="8">
        <f t="shared" ref="K23" si="14">ROUND(J23*(1+I23),2)</f>
        <v>2.87</v>
      </c>
      <c r="L23" s="9">
        <f t="shared" ref="L23" si="15">ROUND(K23*G23,2)</f>
        <v>114.23</v>
      </c>
    </row>
    <row r="24" spans="1:13" x14ac:dyDescent="0.3">
      <c r="A24" s="1"/>
      <c r="B24" s="26" t="s">
        <v>133</v>
      </c>
      <c r="C24" s="40" t="s">
        <v>46</v>
      </c>
      <c r="D24" s="40" t="s">
        <v>102</v>
      </c>
      <c r="E24" s="41" t="s">
        <v>106</v>
      </c>
      <c r="F24" s="27" t="s">
        <v>86</v>
      </c>
      <c r="G24" s="28">
        <v>1</v>
      </c>
      <c r="H24" s="29">
        <v>1493</v>
      </c>
      <c r="I24" s="30">
        <v>0.28289999999999998</v>
      </c>
      <c r="J24" s="6">
        <f t="shared" ref="J24" si="16">IF(LEFT($H$13,5)="CUSTO",H24,H24/(1+I24))</f>
        <v>1493</v>
      </c>
      <c r="K24" s="8">
        <f t="shared" ref="K24" si="17">ROUND(J24*(1+I24),2)</f>
        <v>1915.37</v>
      </c>
      <c r="L24" s="9">
        <f t="shared" ref="L24" si="18">ROUND(K24*G24,2)</f>
        <v>1915.37</v>
      </c>
    </row>
    <row r="25" spans="1:13" x14ac:dyDescent="0.3">
      <c r="A25" s="1"/>
      <c r="B25" s="44" t="s">
        <v>67</v>
      </c>
      <c r="C25" s="45"/>
      <c r="D25" s="46"/>
      <c r="E25" s="46" t="s">
        <v>191</v>
      </c>
      <c r="F25" s="46"/>
      <c r="G25" s="46"/>
      <c r="H25" s="46"/>
      <c r="I25" s="47"/>
      <c r="J25" s="6">
        <f t="shared" si="0"/>
        <v>0</v>
      </c>
      <c r="K25" s="8">
        <f t="shared" si="3"/>
        <v>0</v>
      </c>
      <c r="L25" s="9">
        <f t="shared" si="2"/>
        <v>0</v>
      </c>
      <c r="M25" s="43"/>
    </row>
    <row r="26" spans="1:13" ht="28.8" x14ac:dyDescent="0.3">
      <c r="A26" s="1"/>
      <c r="B26" s="26" t="s">
        <v>68</v>
      </c>
      <c r="C26" s="40" t="s">
        <v>46</v>
      </c>
      <c r="D26" s="40" t="s">
        <v>134</v>
      </c>
      <c r="E26" s="41" t="s">
        <v>135</v>
      </c>
      <c r="F26" s="27" t="s">
        <v>55</v>
      </c>
      <c r="G26" s="28">
        <v>16</v>
      </c>
      <c r="H26" s="29">
        <v>83.86</v>
      </c>
      <c r="I26" s="30">
        <v>0.28289999999999998</v>
      </c>
      <c r="J26" s="6">
        <f t="shared" si="0"/>
        <v>83.86</v>
      </c>
      <c r="K26" s="8">
        <f t="shared" si="3"/>
        <v>107.58</v>
      </c>
      <c r="L26" s="9">
        <f t="shared" si="2"/>
        <v>1721.28</v>
      </c>
    </row>
    <row r="27" spans="1:13" ht="43.2" x14ac:dyDescent="0.3">
      <c r="A27" s="1"/>
      <c r="B27" s="26" t="s">
        <v>69</v>
      </c>
      <c r="C27" s="40" t="s">
        <v>136</v>
      </c>
      <c r="D27" s="40" t="s">
        <v>137</v>
      </c>
      <c r="E27" s="41" t="s">
        <v>138</v>
      </c>
      <c r="F27" s="27" t="s">
        <v>48</v>
      </c>
      <c r="G27" s="28">
        <v>71.400000000000006</v>
      </c>
      <c r="H27" s="29">
        <v>92.27</v>
      </c>
      <c r="I27" s="30">
        <v>0.28289999999999998</v>
      </c>
      <c r="J27" s="6">
        <f t="shared" si="0"/>
        <v>92.27</v>
      </c>
      <c r="K27" s="8">
        <f t="shared" si="3"/>
        <v>118.37</v>
      </c>
      <c r="L27" s="9">
        <f t="shared" si="2"/>
        <v>8451.6200000000008</v>
      </c>
    </row>
    <row r="28" spans="1:13" ht="28.8" x14ac:dyDescent="0.3">
      <c r="A28" s="1"/>
      <c r="B28" s="26" t="s">
        <v>70</v>
      </c>
      <c r="C28" s="40" t="s">
        <v>46</v>
      </c>
      <c r="D28" s="40" t="s">
        <v>139</v>
      </c>
      <c r="E28" s="41" t="s">
        <v>140</v>
      </c>
      <c r="F28" s="27" t="s">
        <v>141</v>
      </c>
      <c r="G28" s="28">
        <v>102.3</v>
      </c>
      <c r="H28" s="29">
        <v>13.83</v>
      </c>
      <c r="I28" s="30">
        <v>0.28289999999999998</v>
      </c>
      <c r="J28" s="6">
        <f t="shared" ref="J28:J54" si="19">IF(LEFT($H$13,5)="CUSTO",H28,H28/(1+I28))</f>
        <v>13.83</v>
      </c>
      <c r="K28" s="8">
        <f t="shared" ref="K28:K54" si="20">ROUND(J28*(1+I28),2)</f>
        <v>17.739999999999998</v>
      </c>
      <c r="L28" s="9">
        <f t="shared" ref="L28:L54" si="21">ROUND(K28*G28,2)</f>
        <v>1814.8</v>
      </c>
      <c r="M28" s="43"/>
    </row>
    <row r="29" spans="1:13" ht="28.8" x14ac:dyDescent="0.3">
      <c r="A29" s="1"/>
      <c r="B29" s="26" t="s">
        <v>71</v>
      </c>
      <c r="C29" s="40" t="s">
        <v>46</v>
      </c>
      <c r="D29" s="40" t="s">
        <v>142</v>
      </c>
      <c r="E29" s="41" t="s">
        <v>143</v>
      </c>
      <c r="F29" s="27" t="s">
        <v>141</v>
      </c>
      <c r="G29" s="28">
        <v>288.7</v>
      </c>
      <c r="H29" s="29">
        <v>14</v>
      </c>
      <c r="I29" s="30">
        <v>0.28289999999999998</v>
      </c>
      <c r="J29" s="6">
        <f t="shared" si="19"/>
        <v>14</v>
      </c>
      <c r="K29" s="8">
        <f t="shared" si="20"/>
        <v>17.96</v>
      </c>
      <c r="L29" s="9">
        <f t="shared" si="21"/>
        <v>5185.05</v>
      </c>
    </row>
    <row r="30" spans="1:13" ht="28.8" x14ac:dyDescent="0.3">
      <c r="A30" s="1"/>
      <c r="B30" s="26" t="s">
        <v>72</v>
      </c>
      <c r="C30" s="40" t="s">
        <v>46</v>
      </c>
      <c r="D30" s="40" t="s">
        <v>144</v>
      </c>
      <c r="E30" s="41" t="s">
        <v>145</v>
      </c>
      <c r="F30" s="27" t="s">
        <v>141</v>
      </c>
      <c r="G30" s="28">
        <v>40.5</v>
      </c>
      <c r="H30" s="29">
        <v>13.42</v>
      </c>
      <c r="I30" s="30">
        <v>0.28289999999999998</v>
      </c>
      <c r="J30" s="6">
        <f t="shared" si="19"/>
        <v>13.42</v>
      </c>
      <c r="K30" s="8">
        <f t="shared" si="20"/>
        <v>17.22</v>
      </c>
      <c r="L30" s="9">
        <f t="shared" si="21"/>
        <v>697.41</v>
      </c>
    </row>
    <row r="31" spans="1:13" ht="28.8" x14ac:dyDescent="0.3">
      <c r="A31" s="1"/>
      <c r="B31" s="26" t="s">
        <v>73</v>
      </c>
      <c r="C31" s="40" t="s">
        <v>47</v>
      </c>
      <c r="D31" s="40" t="s">
        <v>146</v>
      </c>
      <c r="E31" s="41" t="s">
        <v>147</v>
      </c>
      <c r="F31" s="27" t="s">
        <v>107</v>
      </c>
      <c r="G31" s="28">
        <v>16</v>
      </c>
      <c r="H31" s="29">
        <v>17.32</v>
      </c>
      <c r="I31" s="30">
        <v>0.28289999999999998</v>
      </c>
      <c r="J31" s="6">
        <f t="shared" si="19"/>
        <v>17.32</v>
      </c>
      <c r="K31" s="8">
        <f t="shared" si="20"/>
        <v>22.22</v>
      </c>
      <c r="L31" s="9">
        <f t="shared" si="21"/>
        <v>355.52</v>
      </c>
      <c r="M31" s="43"/>
    </row>
    <row r="32" spans="1:13" ht="57.6" x14ac:dyDescent="0.3">
      <c r="A32" s="1"/>
      <c r="B32" s="26" t="s">
        <v>74</v>
      </c>
      <c r="C32" s="40" t="s">
        <v>47</v>
      </c>
      <c r="D32" s="40" t="s">
        <v>148</v>
      </c>
      <c r="E32" s="41" t="s">
        <v>149</v>
      </c>
      <c r="F32" s="27" t="s">
        <v>48</v>
      </c>
      <c r="G32" s="28">
        <v>4.4000000000000004</v>
      </c>
      <c r="H32" s="29">
        <v>120.97</v>
      </c>
      <c r="I32" s="30">
        <v>0.28289999999999998</v>
      </c>
      <c r="J32" s="6">
        <f t="shared" ref="J32:J33" si="22">IF(LEFT($H$13,5)="CUSTO",H32,H32/(1+I32))</f>
        <v>120.97</v>
      </c>
      <c r="K32" s="8">
        <f t="shared" ref="K32:K33" si="23">ROUND(J32*(1+I32),2)</f>
        <v>155.19</v>
      </c>
      <c r="L32" s="9">
        <f t="shared" ref="L32:L33" si="24">ROUND(K32*G32,2)</f>
        <v>682.84</v>
      </c>
    </row>
    <row r="33" spans="1:13" ht="43.2" x14ac:dyDescent="0.3">
      <c r="A33" s="1"/>
      <c r="B33" s="26" t="s">
        <v>98</v>
      </c>
      <c r="C33" s="40" t="s">
        <v>46</v>
      </c>
      <c r="D33" s="40" t="s">
        <v>150</v>
      </c>
      <c r="E33" s="41" t="s">
        <v>151</v>
      </c>
      <c r="F33" s="27" t="s">
        <v>55</v>
      </c>
      <c r="G33" s="28">
        <v>1</v>
      </c>
      <c r="H33" s="29">
        <v>3465.16</v>
      </c>
      <c r="I33" s="30">
        <v>0.28289999999999998</v>
      </c>
      <c r="J33" s="6">
        <f t="shared" si="22"/>
        <v>3465.16</v>
      </c>
      <c r="K33" s="8">
        <f t="shared" si="23"/>
        <v>4445.45</v>
      </c>
      <c r="L33" s="9">
        <f t="shared" si="24"/>
        <v>4445.45</v>
      </c>
      <c r="M33" s="43"/>
    </row>
    <row r="34" spans="1:13" ht="43.2" x14ac:dyDescent="0.3">
      <c r="A34" s="1"/>
      <c r="B34" s="26" t="s">
        <v>99</v>
      </c>
      <c r="C34" s="40" t="s">
        <v>46</v>
      </c>
      <c r="D34" s="40" t="s">
        <v>152</v>
      </c>
      <c r="E34" s="41" t="s">
        <v>153</v>
      </c>
      <c r="F34" s="27" t="s">
        <v>108</v>
      </c>
      <c r="G34" s="28">
        <v>39.799999999999997</v>
      </c>
      <c r="H34" s="29">
        <v>19.7</v>
      </c>
      <c r="I34" s="30">
        <v>0.28289999999999998</v>
      </c>
      <c r="J34" s="6">
        <f t="shared" ref="J34" si="25">IF(LEFT($H$13,5)="CUSTO",H34,H34/(1+I34))</f>
        <v>19.7</v>
      </c>
      <c r="K34" s="8">
        <f t="shared" ref="K34" si="26">ROUND(J34*(1+I34),2)</f>
        <v>25.27</v>
      </c>
      <c r="L34" s="9">
        <f t="shared" ref="L34" si="27">ROUND(K34*G34,2)</f>
        <v>1005.75</v>
      </c>
    </row>
    <row r="35" spans="1:13" x14ac:dyDescent="0.3">
      <c r="A35" s="1"/>
      <c r="B35" s="44" t="s">
        <v>75</v>
      </c>
      <c r="C35" s="45"/>
      <c r="D35" s="46"/>
      <c r="E35" s="46" t="s">
        <v>192</v>
      </c>
      <c r="F35" s="46"/>
      <c r="G35" s="46"/>
      <c r="H35" s="46"/>
      <c r="I35" s="47"/>
      <c r="J35" s="6">
        <f t="shared" si="19"/>
        <v>0</v>
      </c>
      <c r="K35" s="8">
        <f t="shared" si="20"/>
        <v>0</v>
      </c>
      <c r="L35" s="9">
        <f t="shared" si="21"/>
        <v>0</v>
      </c>
    </row>
    <row r="36" spans="1:13" x14ac:dyDescent="0.3">
      <c r="A36" s="1"/>
      <c r="B36" s="26" t="s">
        <v>76</v>
      </c>
      <c r="C36" s="26" t="s">
        <v>58</v>
      </c>
      <c r="D36" s="26" t="s">
        <v>87</v>
      </c>
      <c r="E36" s="41" t="s">
        <v>91</v>
      </c>
      <c r="F36" s="27" t="s">
        <v>48</v>
      </c>
      <c r="G36" s="28">
        <v>35.200000000000003</v>
      </c>
      <c r="H36" s="29">
        <v>30.57</v>
      </c>
      <c r="I36" s="30">
        <v>0.28289999999999998</v>
      </c>
      <c r="J36" s="6">
        <f t="shared" si="19"/>
        <v>30.57</v>
      </c>
      <c r="K36" s="8">
        <f t="shared" si="20"/>
        <v>39.22</v>
      </c>
      <c r="L36" s="9">
        <f t="shared" si="21"/>
        <v>1380.54</v>
      </c>
    </row>
    <row r="37" spans="1:13" ht="28.8" x14ac:dyDescent="0.3">
      <c r="A37" s="1"/>
      <c r="B37" s="26" t="s">
        <v>77</v>
      </c>
      <c r="C37" s="26" t="s">
        <v>46</v>
      </c>
      <c r="D37" s="26" t="s">
        <v>154</v>
      </c>
      <c r="E37" s="41" t="s">
        <v>155</v>
      </c>
      <c r="F37" s="27" t="s">
        <v>85</v>
      </c>
      <c r="G37" s="28">
        <v>6.37</v>
      </c>
      <c r="H37" s="29">
        <v>71.42</v>
      </c>
      <c r="I37" s="30">
        <v>0.28289999999999998</v>
      </c>
      <c r="J37" s="6">
        <f t="shared" si="19"/>
        <v>71.42</v>
      </c>
      <c r="K37" s="8">
        <f t="shared" si="20"/>
        <v>91.62</v>
      </c>
      <c r="L37" s="9">
        <f t="shared" si="21"/>
        <v>583.62</v>
      </c>
    </row>
    <row r="38" spans="1:13" ht="28.8" x14ac:dyDescent="0.3">
      <c r="A38" s="1"/>
      <c r="B38" s="26" t="s">
        <v>78</v>
      </c>
      <c r="C38" s="26" t="s">
        <v>47</v>
      </c>
      <c r="D38" s="26" t="s">
        <v>88</v>
      </c>
      <c r="E38" s="41" t="s">
        <v>92</v>
      </c>
      <c r="F38" s="27" t="s">
        <v>50</v>
      </c>
      <c r="G38" s="28">
        <v>13.350000000000001</v>
      </c>
      <c r="H38" s="29">
        <v>6.37</v>
      </c>
      <c r="I38" s="30">
        <v>0.28289999999999998</v>
      </c>
      <c r="J38" s="6">
        <f t="shared" si="19"/>
        <v>6.37</v>
      </c>
      <c r="K38" s="8">
        <f t="shared" si="20"/>
        <v>8.17</v>
      </c>
      <c r="L38" s="9">
        <f t="shared" si="21"/>
        <v>109.07</v>
      </c>
    </row>
    <row r="39" spans="1:13" ht="43.2" x14ac:dyDescent="0.3">
      <c r="A39" s="1"/>
      <c r="B39" s="26" t="s">
        <v>79</v>
      </c>
      <c r="C39" s="26" t="s">
        <v>47</v>
      </c>
      <c r="D39" s="26" t="s">
        <v>89</v>
      </c>
      <c r="E39" s="41" t="s">
        <v>93</v>
      </c>
      <c r="F39" s="27" t="s">
        <v>49</v>
      </c>
      <c r="G39" s="28">
        <v>0.4</v>
      </c>
      <c r="H39" s="29">
        <v>461.74</v>
      </c>
      <c r="I39" s="30">
        <v>0.28289999999999998</v>
      </c>
      <c r="J39" s="6">
        <f t="shared" si="19"/>
        <v>461.74</v>
      </c>
      <c r="K39" s="8">
        <f t="shared" si="20"/>
        <v>592.37</v>
      </c>
      <c r="L39" s="9">
        <f t="shared" si="21"/>
        <v>236.95</v>
      </c>
    </row>
    <row r="40" spans="1:13" ht="43.2" x14ac:dyDescent="0.3">
      <c r="A40" s="1"/>
      <c r="B40" s="26" t="s">
        <v>110</v>
      </c>
      <c r="C40" s="26" t="s">
        <v>46</v>
      </c>
      <c r="D40" s="26" t="s">
        <v>90</v>
      </c>
      <c r="E40" s="41" t="s">
        <v>94</v>
      </c>
      <c r="F40" s="27" t="s">
        <v>85</v>
      </c>
      <c r="G40" s="28">
        <v>6.32</v>
      </c>
      <c r="H40" s="29">
        <v>723.44</v>
      </c>
      <c r="I40" s="30">
        <v>0.28289999999999998</v>
      </c>
      <c r="J40" s="6">
        <f t="shared" ref="J40:J47" si="28">IF(LEFT($H$13,5)="CUSTO",H40,H40/(1+I40))</f>
        <v>723.44</v>
      </c>
      <c r="K40" s="8">
        <f t="shared" ref="K40:K47" si="29">ROUND(J40*(1+I40),2)</f>
        <v>928.1</v>
      </c>
      <c r="L40" s="9">
        <f t="shared" ref="L40:L47" si="30">ROUND(K40*G40,2)</f>
        <v>5865.59</v>
      </c>
    </row>
    <row r="41" spans="1:13" ht="28.8" x14ac:dyDescent="0.3">
      <c r="A41" s="1"/>
      <c r="B41" s="26" t="s">
        <v>111</v>
      </c>
      <c r="C41" s="26" t="s">
        <v>46</v>
      </c>
      <c r="D41" s="26" t="s">
        <v>156</v>
      </c>
      <c r="E41" s="41" t="s">
        <v>157</v>
      </c>
      <c r="F41" s="27" t="s">
        <v>141</v>
      </c>
      <c r="G41" s="28">
        <v>107.6</v>
      </c>
      <c r="H41" s="29">
        <v>14.81</v>
      </c>
      <c r="I41" s="30">
        <v>0.28289999999999998</v>
      </c>
      <c r="J41" s="6">
        <f t="shared" si="28"/>
        <v>14.81</v>
      </c>
      <c r="K41" s="8">
        <f t="shared" si="29"/>
        <v>19</v>
      </c>
      <c r="L41" s="9">
        <f t="shared" si="30"/>
        <v>2044.4</v>
      </c>
    </row>
    <row r="42" spans="1:13" ht="28.8" x14ac:dyDescent="0.3">
      <c r="A42" s="1"/>
      <c r="B42" s="26" t="s">
        <v>112</v>
      </c>
      <c r="C42" s="26" t="s">
        <v>46</v>
      </c>
      <c r="D42" s="26" t="s">
        <v>139</v>
      </c>
      <c r="E42" s="41" t="s">
        <v>140</v>
      </c>
      <c r="F42" s="27" t="s">
        <v>141</v>
      </c>
      <c r="G42" s="28">
        <v>52.3</v>
      </c>
      <c r="H42" s="29">
        <v>13.83</v>
      </c>
      <c r="I42" s="30">
        <v>0.28289999999999998</v>
      </c>
      <c r="J42" s="6">
        <f t="shared" si="28"/>
        <v>13.83</v>
      </c>
      <c r="K42" s="8">
        <f t="shared" si="29"/>
        <v>17.739999999999998</v>
      </c>
      <c r="L42" s="9">
        <f t="shared" si="30"/>
        <v>927.8</v>
      </c>
    </row>
    <row r="43" spans="1:13" ht="28.8" x14ac:dyDescent="0.3">
      <c r="A43" s="1"/>
      <c r="B43" s="26" t="s">
        <v>113</v>
      </c>
      <c r="C43" s="26" t="s">
        <v>46</v>
      </c>
      <c r="D43" s="26" t="s">
        <v>158</v>
      </c>
      <c r="E43" s="41" t="s">
        <v>159</v>
      </c>
      <c r="F43" s="27" t="s">
        <v>141</v>
      </c>
      <c r="G43" s="28">
        <v>51.9</v>
      </c>
      <c r="H43" s="29">
        <v>14.45</v>
      </c>
      <c r="I43" s="30">
        <v>0.28289999999999998</v>
      </c>
      <c r="J43" s="6">
        <f t="shared" si="28"/>
        <v>14.45</v>
      </c>
      <c r="K43" s="8">
        <f t="shared" si="29"/>
        <v>18.54</v>
      </c>
      <c r="L43" s="9">
        <f t="shared" si="30"/>
        <v>962.23</v>
      </c>
    </row>
    <row r="44" spans="1:13" ht="28.8" x14ac:dyDescent="0.3">
      <c r="A44" s="1"/>
      <c r="B44" s="26" t="s">
        <v>114</v>
      </c>
      <c r="C44" s="26" t="s">
        <v>46</v>
      </c>
      <c r="D44" s="26" t="s">
        <v>142</v>
      </c>
      <c r="E44" s="41" t="s">
        <v>143</v>
      </c>
      <c r="F44" s="27" t="s">
        <v>141</v>
      </c>
      <c r="G44" s="28">
        <v>123.2</v>
      </c>
      <c r="H44" s="29">
        <v>14</v>
      </c>
      <c r="I44" s="30">
        <v>0.28289999999999998</v>
      </c>
      <c r="J44" s="6">
        <f t="shared" si="28"/>
        <v>14</v>
      </c>
      <c r="K44" s="8">
        <f t="shared" si="29"/>
        <v>17.96</v>
      </c>
      <c r="L44" s="9">
        <f t="shared" si="30"/>
        <v>2212.67</v>
      </c>
    </row>
    <row r="45" spans="1:13" ht="28.8" x14ac:dyDescent="0.3">
      <c r="A45" s="1"/>
      <c r="B45" s="26" t="s">
        <v>115</v>
      </c>
      <c r="C45" s="26" t="s">
        <v>46</v>
      </c>
      <c r="D45" s="26" t="s">
        <v>144</v>
      </c>
      <c r="E45" s="41" t="s">
        <v>145</v>
      </c>
      <c r="F45" s="27" t="s">
        <v>141</v>
      </c>
      <c r="G45" s="28">
        <v>54.3</v>
      </c>
      <c r="H45" s="29">
        <v>13.42</v>
      </c>
      <c r="I45" s="30">
        <v>0.28289999999999998</v>
      </c>
      <c r="J45" s="6">
        <f t="shared" si="28"/>
        <v>13.42</v>
      </c>
      <c r="K45" s="8">
        <f t="shared" si="29"/>
        <v>17.22</v>
      </c>
      <c r="L45" s="9">
        <f t="shared" si="30"/>
        <v>935.05</v>
      </c>
    </row>
    <row r="46" spans="1:13" ht="28.8" x14ac:dyDescent="0.3">
      <c r="A46" s="1"/>
      <c r="B46" s="26" t="s">
        <v>116</v>
      </c>
      <c r="C46" s="26" t="s">
        <v>46</v>
      </c>
      <c r="D46" s="26" t="s">
        <v>160</v>
      </c>
      <c r="E46" s="41" t="s">
        <v>161</v>
      </c>
      <c r="F46" s="27" t="s">
        <v>84</v>
      </c>
      <c r="G46" s="28">
        <v>70.739999999999995</v>
      </c>
      <c r="H46" s="29">
        <v>56.34</v>
      </c>
      <c r="I46" s="30">
        <v>0.28289999999999998</v>
      </c>
      <c r="J46" s="6">
        <f t="shared" si="28"/>
        <v>56.34</v>
      </c>
      <c r="K46" s="8">
        <f t="shared" si="29"/>
        <v>72.28</v>
      </c>
      <c r="L46" s="9">
        <f t="shared" si="30"/>
        <v>5113.09</v>
      </c>
    </row>
    <row r="47" spans="1:13" ht="43.2" x14ac:dyDescent="0.3">
      <c r="A47" s="1"/>
      <c r="B47" s="26" t="s">
        <v>117</v>
      </c>
      <c r="C47" s="26" t="s">
        <v>46</v>
      </c>
      <c r="D47" s="26" t="s">
        <v>162</v>
      </c>
      <c r="E47" s="41" t="s">
        <v>163</v>
      </c>
      <c r="F47" s="27" t="s">
        <v>84</v>
      </c>
      <c r="G47" s="28">
        <v>16.59</v>
      </c>
      <c r="H47" s="29">
        <v>227.04</v>
      </c>
      <c r="I47" s="30">
        <v>0.28289999999999998</v>
      </c>
      <c r="J47" s="6">
        <f t="shared" si="28"/>
        <v>227.04</v>
      </c>
      <c r="K47" s="8">
        <f t="shared" si="29"/>
        <v>291.27</v>
      </c>
      <c r="L47" s="9">
        <f t="shared" si="30"/>
        <v>4832.17</v>
      </c>
    </row>
    <row r="48" spans="1:13" ht="28.8" x14ac:dyDescent="0.3">
      <c r="A48" s="1"/>
      <c r="B48" s="26" t="s">
        <v>118</v>
      </c>
      <c r="C48" s="26" t="s">
        <v>47</v>
      </c>
      <c r="D48" s="26" t="s">
        <v>164</v>
      </c>
      <c r="E48" s="41" t="s">
        <v>165</v>
      </c>
      <c r="F48" s="27" t="s">
        <v>50</v>
      </c>
      <c r="G48" s="28">
        <v>31.88</v>
      </c>
      <c r="H48" s="29">
        <v>41.71</v>
      </c>
      <c r="I48" s="30">
        <v>0.28289999999999998</v>
      </c>
      <c r="J48" s="6">
        <f t="shared" ref="J48:J51" si="31">IF(LEFT($H$13,5)="CUSTO",H48,H48/(1+I48))</f>
        <v>41.71</v>
      </c>
      <c r="K48" s="8">
        <f t="shared" ref="K48:K51" si="32">ROUND(J48*(1+I48),2)</f>
        <v>53.51</v>
      </c>
      <c r="L48" s="9">
        <f t="shared" ref="L48:L51" si="33">ROUND(K48*G48,2)</f>
        <v>1705.9</v>
      </c>
    </row>
    <row r="49" spans="1:12" x14ac:dyDescent="0.3">
      <c r="A49" s="1"/>
      <c r="B49" s="26" t="s">
        <v>119</v>
      </c>
      <c r="C49" s="26" t="s">
        <v>47</v>
      </c>
      <c r="D49" s="26" t="s">
        <v>166</v>
      </c>
      <c r="E49" s="41" t="s">
        <v>167</v>
      </c>
      <c r="F49" s="27" t="s">
        <v>107</v>
      </c>
      <c r="G49" s="28">
        <v>8</v>
      </c>
      <c r="H49" s="29">
        <v>28.37</v>
      </c>
      <c r="I49" s="30">
        <v>0.28289999999999998</v>
      </c>
      <c r="J49" s="6">
        <f t="shared" si="31"/>
        <v>28.37</v>
      </c>
      <c r="K49" s="8">
        <f t="shared" si="32"/>
        <v>36.4</v>
      </c>
      <c r="L49" s="9">
        <f t="shared" si="33"/>
        <v>291.2</v>
      </c>
    </row>
    <row r="50" spans="1:12" ht="28.8" x14ac:dyDescent="0.3">
      <c r="A50" s="1"/>
      <c r="B50" s="26" t="s">
        <v>120</v>
      </c>
      <c r="C50" s="26" t="s">
        <v>47</v>
      </c>
      <c r="D50" s="26" t="s">
        <v>168</v>
      </c>
      <c r="E50" s="41" t="s">
        <v>169</v>
      </c>
      <c r="F50" s="27" t="s">
        <v>49</v>
      </c>
      <c r="G50" s="28">
        <v>16.739999999999998</v>
      </c>
      <c r="H50" s="29">
        <v>26.28</v>
      </c>
      <c r="I50" s="30">
        <v>0.28289999999999998</v>
      </c>
      <c r="J50" s="6">
        <f t="shared" si="31"/>
        <v>26.28</v>
      </c>
      <c r="K50" s="8">
        <f t="shared" si="32"/>
        <v>33.71</v>
      </c>
      <c r="L50" s="9">
        <f t="shared" si="33"/>
        <v>564.30999999999995</v>
      </c>
    </row>
    <row r="51" spans="1:12" ht="43.2" x14ac:dyDescent="0.3">
      <c r="A51" s="1"/>
      <c r="B51" s="26" t="s">
        <v>121</v>
      </c>
      <c r="C51" s="26" t="s">
        <v>47</v>
      </c>
      <c r="D51" s="26" t="s">
        <v>170</v>
      </c>
      <c r="E51" s="41" t="s">
        <v>171</v>
      </c>
      <c r="F51" s="27" t="s">
        <v>49</v>
      </c>
      <c r="G51" s="28">
        <v>2.2000000000000002</v>
      </c>
      <c r="H51" s="29">
        <v>755.19</v>
      </c>
      <c r="I51" s="30">
        <v>0.28289999999999998</v>
      </c>
      <c r="J51" s="6">
        <f t="shared" si="31"/>
        <v>755.19</v>
      </c>
      <c r="K51" s="8">
        <f t="shared" si="32"/>
        <v>968.83</v>
      </c>
      <c r="L51" s="9">
        <f t="shared" si="33"/>
        <v>2131.4299999999998</v>
      </c>
    </row>
    <row r="52" spans="1:12" ht="43.2" x14ac:dyDescent="0.3">
      <c r="A52" s="1"/>
      <c r="B52" s="26" t="s">
        <v>122</v>
      </c>
      <c r="C52" s="26" t="s">
        <v>46</v>
      </c>
      <c r="D52" s="26" t="s">
        <v>172</v>
      </c>
      <c r="E52" s="41" t="s">
        <v>173</v>
      </c>
      <c r="F52" s="27" t="s">
        <v>84</v>
      </c>
      <c r="G52" s="28">
        <v>31.88</v>
      </c>
      <c r="H52" s="29">
        <v>9.61</v>
      </c>
      <c r="I52" s="30">
        <v>0.28289999999999998</v>
      </c>
      <c r="J52" s="6">
        <f t="shared" ref="J52:J53" si="34">IF(LEFT($H$13,5)="CUSTO",H52,H52/(1+I52))</f>
        <v>9.61</v>
      </c>
      <c r="K52" s="8">
        <f t="shared" ref="K52:K53" si="35">ROUND(J52*(1+I52),2)</f>
        <v>12.33</v>
      </c>
      <c r="L52" s="9">
        <f t="shared" ref="L52:L53" si="36">ROUND(K52*G52,2)</f>
        <v>393.08</v>
      </c>
    </row>
    <row r="53" spans="1:12" ht="43.2" x14ac:dyDescent="0.3">
      <c r="A53" s="1"/>
      <c r="B53" s="26" t="s">
        <v>123</v>
      </c>
      <c r="C53" s="26" t="s">
        <v>46</v>
      </c>
      <c r="D53" s="26" t="s">
        <v>174</v>
      </c>
      <c r="E53" s="41" t="s">
        <v>175</v>
      </c>
      <c r="F53" s="27" t="s">
        <v>84</v>
      </c>
      <c r="G53" s="28">
        <v>31.88</v>
      </c>
      <c r="H53" s="29">
        <v>32.700000000000003</v>
      </c>
      <c r="I53" s="30">
        <v>0.28289999999999998</v>
      </c>
      <c r="J53" s="6">
        <f t="shared" si="34"/>
        <v>32.700000000000003</v>
      </c>
      <c r="K53" s="8">
        <f t="shared" si="35"/>
        <v>41.95</v>
      </c>
      <c r="L53" s="9">
        <f t="shared" si="36"/>
        <v>1337.37</v>
      </c>
    </row>
    <row r="54" spans="1:12" x14ac:dyDescent="0.3">
      <c r="B54" s="44" t="s">
        <v>80</v>
      </c>
      <c r="C54" s="45"/>
      <c r="D54" s="46"/>
      <c r="E54" s="46" t="s">
        <v>193</v>
      </c>
      <c r="F54" s="46"/>
      <c r="G54" s="46"/>
      <c r="H54" s="46"/>
      <c r="I54" s="47"/>
      <c r="J54" s="6">
        <f t="shared" si="19"/>
        <v>0</v>
      </c>
      <c r="K54" s="8">
        <f t="shared" si="20"/>
        <v>0</v>
      </c>
      <c r="L54" s="9">
        <f t="shared" si="21"/>
        <v>0</v>
      </c>
    </row>
    <row r="55" spans="1:12" x14ac:dyDescent="0.3">
      <c r="B55" s="26" t="s">
        <v>81</v>
      </c>
      <c r="C55" s="40" t="s">
        <v>47</v>
      </c>
      <c r="D55" s="26" t="s">
        <v>176</v>
      </c>
      <c r="E55" s="41" t="s">
        <v>177</v>
      </c>
      <c r="F55" s="31" t="s">
        <v>178</v>
      </c>
      <c r="G55" s="28">
        <v>113</v>
      </c>
      <c r="H55" s="29">
        <v>20.92</v>
      </c>
      <c r="I55" s="30">
        <v>0.28289999999999998</v>
      </c>
      <c r="J55" s="6">
        <f t="shared" ref="J55" si="37">IF(LEFT($H$13,5)="CUSTO",H55,H55/(1+I55))</f>
        <v>20.92</v>
      </c>
      <c r="K55" s="8">
        <f t="shared" ref="K55" si="38">ROUND(J55*(1+I55),2)</f>
        <v>26.84</v>
      </c>
      <c r="L55" s="9">
        <f t="shared" ref="L55" si="39">ROUND(K55*G55,2)</f>
        <v>3032.92</v>
      </c>
    </row>
    <row r="56" spans="1:12" ht="28.8" x14ac:dyDescent="0.3">
      <c r="B56" s="26" t="s">
        <v>124</v>
      </c>
      <c r="C56" s="40" t="s">
        <v>47</v>
      </c>
      <c r="D56" s="26" t="s">
        <v>179</v>
      </c>
      <c r="E56" s="41" t="s">
        <v>180</v>
      </c>
      <c r="F56" s="31" t="s">
        <v>107</v>
      </c>
      <c r="G56" s="28">
        <v>80</v>
      </c>
      <c r="H56" s="29">
        <v>41.3</v>
      </c>
      <c r="I56" s="30">
        <v>0.28289999999999998</v>
      </c>
      <c r="J56" s="6">
        <f t="shared" ref="J56:J57" si="40">IF(LEFT($H$13,5)="CUSTO",H56,H56/(1+I56))</f>
        <v>41.3</v>
      </c>
      <c r="K56" s="8">
        <f t="shared" ref="K56:K57" si="41">ROUND(J56*(1+I56),2)</f>
        <v>52.98</v>
      </c>
      <c r="L56" s="9">
        <f t="shared" ref="L56:L57" si="42">ROUND(K56*G56,2)</f>
        <v>4238.3999999999996</v>
      </c>
    </row>
    <row r="57" spans="1:12" ht="43.2" x14ac:dyDescent="0.3">
      <c r="B57" s="26" t="s">
        <v>125</v>
      </c>
      <c r="C57" s="40" t="s">
        <v>181</v>
      </c>
      <c r="D57" s="26" t="s">
        <v>182</v>
      </c>
      <c r="E57" s="41" t="s">
        <v>183</v>
      </c>
      <c r="F57" s="31" t="s">
        <v>184</v>
      </c>
      <c r="G57" s="28">
        <v>347</v>
      </c>
      <c r="H57" s="29">
        <v>3.8</v>
      </c>
      <c r="I57" s="30">
        <v>0.28289999999999998</v>
      </c>
      <c r="J57" s="6">
        <f t="shared" si="40"/>
        <v>3.8</v>
      </c>
      <c r="K57" s="8">
        <f t="shared" si="41"/>
        <v>4.88</v>
      </c>
      <c r="L57" s="9">
        <f t="shared" si="42"/>
        <v>1693.36</v>
      </c>
    </row>
    <row r="58" spans="1:12" ht="28.8" x14ac:dyDescent="0.3">
      <c r="B58" s="26" t="s">
        <v>126</v>
      </c>
      <c r="C58" s="40" t="s">
        <v>181</v>
      </c>
      <c r="D58" s="26">
        <v>5213343</v>
      </c>
      <c r="E58" s="41" t="s">
        <v>185</v>
      </c>
      <c r="F58" s="31" t="s">
        <v>184</v>
      </c>
      <c r="G58" s="28">
        <v>440</v>
      </c>
      <c r="H58" s="29">
        <v>3.69</v>
      </c>
      <c r="I58" s="30">
        <v>0.28289999999999998</v>
      </c>
      <c r="J58" s="6">
        <f t="shared" ref="J58:J60" si="43">IF(LEFT($H$13,5)="CUSTO",H58,H58/(1+I58))</f>
        <v>3.69</v>
      </c>
      <c r="K58" s="8">
        <f t="shared" ref="K58:K60" si="44">ROUND(J58*(1+I58),2)</f>
        <v>4.7300000000000004</v>
      </c>
      <c r="L58" s="9">
        <f t="shared" ref="L58:L60" si="45">ROUND(K58*G58,2)</f>
        <v>2081.1999999999998</v>
      </c>
    </row>
    <row r="59" spans="1:12" x14ac:dyDescent="0.3">
      <c r="B59" s="44" t="s">
        <v>195</v>
      </c>
      <c r="C59" s="45"/>
      <c r="D59" s="46"/>
      <c r="E59" s="46" t="s">
        <v>194</v>
      </c>
      <c r="F59" s="46"/>
      <c r="G59" s="46"/>
      <c r="H59" s="46"/>
      <c r="I59" s="47"/>
      <c r="J59" s="6">
        <f t="shared" si="43"/>
        <v>0</v>
      </c>
      <c r="K59" s="8">
        <f t="shared" si="44"/>
        <v>0</v>
      </c>
      <c r="L59" s="9">
        <f t="shared" si="45"/>
        <v>0</v>
      </c>
    </row>
    <row r="60" spans="1:12" ht="57.6" x14ac:dyDescent="0.3">
      <c r="B60" s="26" t="s">
        <v>186</v>
      </c>
      <c r="C60" s="40" t="s">
        <v>136</v>
      </c>
      <c r="D60" s="26" t="s">
        <v>187</v>
      </c>
      <c r="E60" s="41" t="s">
        <v>188</v>
      </c>
      <c r="F60" s="31" t="s">
        <v>141</v>
      </c>
      <c r="G60" s="28">
        <v>4644.5</v>
      </c>
      <c r="H60" s="29">
        <v>18.220000000000002</v>
      </c>
      <c r="I60" s="30">
        <v>0.28289999999999998</v>
      </c>
      <c r="J60" s="6">
        <f t="shared" si="43"/>
        <v>18.220000000000002</v>
      </c>
      <c r="K60" s="8">
        <f t="shared" si="44"/>
        <v>23.37</v>
      </c>
      <c r="L60" s="9">
        <f t="shared" si="45"/>
        <v>108541.97</v>
      </c>
    </row>
    <row r="61" spans="1:12" x14ac:dyDescent="0.3">
      <c r="B61" s="44" t="s">
        <v>197</v>
      </c>
      <c r="C61" s="45"/>
      <c r="D61" s="46"/>
      <c r="E61" s="46" t="s">
        <v>196</v>
      </c>
      <c r="F61" s="46"/>
      <c r="G61" s="46"/>
      <c r="H61" s="46"/>
      <c r="I61" s="47"/>
      <c r="J61" s="6">
        <f t="shared" ref="J61:J62" si="46">IF(LEFT($H$13,5)="CUSTO",H61,H61/(1+I61))</f>
        <v>0</v>
      </c>
      <c r="K61" s="8">
        <f t="shared" ref="K61:K62" si="47">ROUND(J61*(1+I61),2)</f>
        <v>0</v>
      </c>
      <c r="L61" s="9">
        <f t="shared" ref="L61:L62" si="48">ROUND(K61*G61,2)</f>
        <v>0</v>
      </c>
    </row>
    <row r="62" spans="1:12" ht="43.2" x14ac:dyDescent="0.3">
      <c r="B62" s="26" t="s">
        <v>189</v>
      </c>
      <c r="C62" s="40" t="s">
        <v>59</v>
      </c>
      <c r="D62" s="26" t="s">
        <v>60</v>
      </c>
      <c r="E62" s="41" t="s">
        <v>109</v>
      </c>
      <c r="F62" s="31" t="s">
        <v>61</v>
      </c>
      <c r="G62" s="28">
        <v>1</v>
      </c>
      <c r="H62" s="29">
        <v>91734.786666666667</v>
      </c>
      <c r="I62" s="30">
        <v>0.2162</v>
      </c>
      <c r="J62" s="6">
        <f t="shared" si="46"/>
        <v>91734.786666666667</v>
      </c>
      <c r="K62" s="8">
        <f t="shared" si="47"/>
        <v>111567.85</v>
      </c>
      <c r="L62" s="9">
        <f t="shared" si="48"/>
        <v>111567.85</v>
      </c>
    </row>
  </sheetData>
  <mergeCells count="14">
    <mergeCell ref="B9:B11"/>
    <mergeCell ref="I6:I7"/>
    <mergeCell ref="H6:H7"/>
    <mergeCell ref="J6:J7"/>
    <mergeCell ref="B2:F2"/>
    <mergeCell ref="C4:H4"/>
    <mergeCell ref="E5:F5"/>
    <mergeCell ref="B6:B7"/>
    <mergeCell ref="C6:C7"/>
    <mergeCell ref="C3:H3"/>
    <mergeCell ref="C9:D9"/>
    <mergeCell ref="C11:D11"/>
    <mergeCell ref="G6:G7"/>
    <mergeCell ref="C10:D10"/>
  </mergeCells>
  <phoneticPr fontId="11" type="noConversion"/>
  <dataValidations disablePrompts="1" count="3">
    <dataValidation type="list" allowBlank="1" showInputMessage="1" showErrorMessage="1" sqref="H13" xr:uid="{00000000-0002-0000-0000-000000000000}">
      <formula1>"CUSTO (SEM BDI),PREÇO (COM BDI)"</formula1>
    </dataValidation>
    <dataValidation type="list" allowBlank="1" showInputMessage="1" showErrorMessage="1" sqref="D7" xr:uid="{00000000-0002-0000-0000-000001000000}">
      <formula1>"Sim,Não"</formula1>
    </dataValidation>
    <dataValidation type="list" allowBlank="1" showInputMessage="1" showErrorMessage="1" sqref="E5" xr:uid="{00000000-0002-0000-0000-000002000000}">
      <formula1>"1 – Empreitada por Preço Global, 2 – Empreitada por Preço Unitário, 3 – Empreitada Integral, 4 – Tarefa, 5 – Execução Direta, 6 – Contratação integrada, 7 – Contratação semi-integrada,  8 – Fornecimento e prestação de serviço associado"</formula1>
    </dataValidation>
  </dataValidations>
  <pageMargins left="0.7" right="0.7" top="0.75" bottom="0.75" header="0.3" footer="0.3"/>
  <pageSetup paperSize="9" scale="5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6"/>
  <sheetViews>
    <sheetView showGridLines="0" zoomScaleNormal="100" workbookViewId="0">
      <selection activeCell="H5" sqref="H5:L10"/>
    </sheetView>
  </sheetViews>
  <sheetFormatPr defaultRowHeight="14.4" x14ac:dyDescent="0.3"/>
  <cols>
    <col min="1" max="1" width="2.88671875" customWidth="1"/>
    <col min="3" max="3" width="21.33203125" customWidth="1"/>
    <col min="6" max="6" width="9.6640625" bestFit="1" customWidth="1"/>
  </cols>
  <sheetData>
    <row r="1" spans="2:12" ht="15" thickBot="1" x14ac:dyDescent="0.35"/>
    <row r="2" spans="2:12" ht="19.2" thickTop="1" thickBot="1" x14ac:dyDescent="0.4">
      <c r="B2" s="91" t="s">
        <v>32</v>
      </c>
      <c r="C2" s="92"/>
      <c r="D2" s="92"/>
      <c r="E2" s="92"/>
      <c r="F2" s="39">
        <v>0.28289999999999998</v>
      </c>
      <c r="G2" s="1"/>
    </row>
    <row r="3" spans="2:12" ht="15.6" thickTop="1" thickBot="1" x14ac:dyDescent="0.35">
      <c r="B3" s="1"/>
      <c r="C3" s="1"/>
      <c r="D3" s="1"/>
      <c r="E3" s="1"/>
      <c r="F3" s="1"/>
      <c r="G3" s="1"/>
      <c r="H3" s="1"/>
    </row>
    <row r="4" spans="2:12" ht="15.6" thickTop="1" thickBot="1" x14ac:dyDescent="0.35">
      <c r="B4" s="80" t="s">
        <v>5</v>
      </c>
      <c r="C4" s="81"/>
      <c r="D4" s="81"/>
      <c r="E4" s="81"/>
      <c r="F4" s="82"/>
      <c r="G4" s="1"/>
      <c r="H4" s="80" t="s">
        <v>29</v>
      </c>
      <c r="I4" s="81"/>
      <c r="J4" s="81"/>
      <c r="K4" s="81"/>
      <c r="L4" s="82"/>
    </row>
    <row r="5" spans="2:12" ht="15" thickBot="1" x14ac:dyDescent="0.35">
      <c r="B5" s="89" t="s">
        <v>6</v>
      </c>
      <c r="C5" s="90"/>
      <c r="D5" s="90"/>
      <c r="E5" s="90"/>
      <c r="F5" s="22">
        <v>3.2000000000000002E-3</v>
      </c>
      <c r="G5" s="1"/>
      <c r="H5" s="83" t="s">
        <v>53</v>
      </c>
      <c r="I5" s="84"/>
      <c r="J5" s="84"/>
      <c r="K5" s="84"/>
      <c r="L5" s="85"/>
    </row>
    <row r="6" spans="2:12" ht="15" thickBot="1" x14ac:dyDescent="0.35">
      <c r="B6" s="89" t="s">
        <v>8</v>
      </c>
      <c r="C6" s="90"/>
      <c r="D6" s="90"/>
      <c r="E6" s="90"/>
      <c r="F6" s="22">
        <v>5.0000000000000001E-3</v>
      </c>
      <c r="G6" s="1"/>
      <c r="H6" s="83"/>
      <c r="I6" s="84"/>
      <c r="J6" s="84"/>
      <c r="K6" s="84"/>
      <c r="L6" s="85"/>
    </row>
    <row r="7" spans="2:12" ht="15" thickBot="1" x14ac:dyDescent="0.35">
      <c r="B7" s="89" t="s">
        <v>13</v>
      </c>
      <c r="C7" s="90"/>
      <c r="D7" s="90"/>
      <c r="E7" s="90"/>
      <c r="F7" s="22">
        <v>1.0200000000000001E-2</v>
      </c>
      <c r="G7" s="1"/>
      <c r="H7" s="83"/>
      <c r="I7" s="84"/>
      <c r="J7" s="84"/>
      <c r="K7" s="84"/>
      <c r="L7" s="85"/>
    </row>
    <row r="8" spans="2:12" ht="15" thickBot="1" x14ac:dyDescent="0.35">
      <c r="B8" s="89" t="s">
        <v>18</v>
      </c>
      <c r="C8" s="90"/>
      <c r="D8" s="90"/>
      <c r="E8" s="90"/>
      <c r="F8" s="22">
        <v>3.7999999999999999E-2</v>
      </c>
      <c r="G8" s="1"/>
      <c r="H8" s="83"/>
      <c r="I8" s="84"/>
      <c r="J8" s="84"/>
      <c r="K8" s="84"/>
      <c r="L8" s="85"/>
    </row>
    <row r="9" spans="2:12" ht="15" thickBot="1" x14ac:dyDescent="0.35">
      <c r="B9" s="89" t="s">
        <v>19</v>
      </c>
      <c r="C9" s="90"/>
      <c r="D9" s="90"/>
      <c r="E9" s="90"/>
      <c r="F9" s="22">
        <v>6.6400000000000001E-2</v>
      </c>
      <c r="G9" s="1"/>
      <c r="H9" s="83"/>
      <c r="I9" s="84"/>
      <c r="J9" s="84"/>
      <c r="K9" s="84"/>
      <c r="L9" s="85"/>
    </row>
    <row r="10" spans="2:12" ht="15" thickBot="1" x14ac:dyDescent="0.35">
      <c r="B10" s="93" t="s">
        <v>20</v>
      </c>
      <c r="C10" s="94"/>
      <c r="D10" s="94"/>
      <c r="E10" s="94"/>
      <c r="F10" s="23">
        <v>0.1215</v>
      </c>
      <c r="G10" s="1"/>
      <c r="H10" s="86"/>
      <c r="I10" s="87"/>
      <c r="J10" s="87"/>
      <c r="K10" s="87"/>
      <c r="L10" s="88"/>
    </row>
    <row r="11" spans="2:12" ht="15" thickTop="1" x14ac:dyDescent="0.3"/>
    <row r="12" spans="2:12" ht="15" thickBot="1" x14ac:dyDescent="0.35"/>
    <row r="13" spans="2:12" ht="15.6" thickTop="1" thickBot="1" x14ac:dyDescent="0.35">
      <c r="B13" s="52" t="s">
        <v>0</v>
      </c>
      <c r="C13" s="74" t="s">
        <v>39</v>
      </c>
      <c r="D13" s="75"/>
    </row>
    <row r="14" spans="2:12" ht="15.6" thickTop="1" thickBot="1" x14ac:dyDescent="0.35">
      <c r="B14" s="53"/>
      <c r="C14" s="78" t="s">
        <v>40</v>
      </c>
      <c r="D14" s="79"/>
    </row>
    <row r="15" spans="2:12" ht="15.6" thickTop="1" thickBot="1" x14ac:dyDescent="0.35">
      <c r="B15" s="54"/>
      <c r="C15" s="76" t="s">
        <v>1</v>
      </c>
      <c r="D15" s="77"/>
    </row>
    <row r="16" spans="2:12" ht="15" thickTop="1" x14ac:dyDescent="0.3"/>
    <row r="26" spans="7:7" x14ac:dyDescent="0.3">
      <c r="G26" s="33"/>
    </row>
  </sheetData>
  <mergeCells count="14">
    <mergeCell ref="B13:B15"/>
    <mergeCell ref="C13:D13"/>
    <mergeCell ref="C14:D14"/>
    <mergeCell ref="C15:D15"/>
    <mergeCell ref="B2:E2"/>
    <mergeCell ref="B9:E9"/>
    <mergeCell ref="B10:E10"/>
    <mergeCell ref="H4:L4"/>
    <mergeCell ref="H5:L10"/>
    <mergeCell ref="B4:F4"/>
    <mergeCell ref="B5:E5"/>
    <mergeCell ref="B6:E6"/>
    <mergeCell ref="B7:E7"/>
    <mergeCell ref="B8:E8"/>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 Orçamentária</vt:lpstr>
      <vt:lpstr>Detalhamento do BDI</vt:lpstr>
      <vt:lpstr>'Planilha Orçamentária'!Area_de_impressao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Geraldo Dias</cp:lastModifiedBy>
  <cp:lastPrinted>2024-02-19T13:35:41Z</cp:lastPrinted>
  <dcterms:created xsi:type="dcterms:W3CDTF">2022-07-05T20:48:01Z</dcterms:created>
  <dcterms:modified xsi:type="dcterms:W3CDTF">2025-07-28T21:15:25Z</dcterms:modified>
</cp:coreProperties>
</file>